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1 KERJA\BANGTRANS\PDT\PORTAL SATU DATA\2024\"/>
    </mc:Choice>
  </mc:AlternateContent>
  <bookViews>
    <workbookView xWindow="0" yWindow="0" windowWidth="20490" windowHeight="73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4" i="1"/>
  <c r="A3" i="1"/>
  <c r="G141" i="1"/>
  <c r="G137" i="1"/>
  <c r="G133" i="1"/>
  <c r="G129" i="1"/>
  <c r="G125" i="1"/>
  <c r="G121" i="1"/>
  <c r="G117" i="1"/>
  <c r="G113" i="1"/>
  <c r="G109" i="1"/>
  <c r="G105" i="1"/>
  <c r="G101" i="1"/>
  <c r="G97" i="1"/>
  <c r="G93" i="1"/>
  <c r="G89" i="1"/>
  <c r="G85" i="1"/>
  <c r="G81" i="1"/>
  <c r="G77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3" i="1"/>
  <c r="G136" i="1"/>
  <c r="G132" i="1"/>
  <c r="G128" i="1"/>
  <c r="G124" i="1"/>
  <c r="G120" i="1"/>
  <c r="G116" i="1"/>
  <c r="G112" i="1"/>
  <c r="G108" i="1"/>
  <c r="G104" i="1"/>
  <c r="G100" i="1"/>
  <c r="G96" i="1"/>
  <c r="G92" i="1"/>
  <c r="G88" i="1"/>
  <c r="G84" i="1"/>
  <c r="G80" i="1"/>
  <c r="G76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G2" i="1"/>
  <c r="G131" i="1"/>
  <c r="G127" i="1"/>
  <c r="G123" i="1"/>
  <c r="G119" i="1"/>
  <c r="G115" i="1"/>
  <c r="G111" i="1"/>
  <c r="G107" i="1"/>
  <c r="G99" i="1"/>
  <c r="G95" i="1"/>
  <c r="G103" i="1"/>
  <c r="G140" i="1"/>
  <c r="G135" i="1"/>
  <c r="G139" i="1"/>
  <c r="G138" i="1"/>
  <c r="G114" i="1"/>
  <c r="G134" i="1"/>
  <c r="G102" i="1"/>
  <c r="G91" i="1"/>
  <c r="G83" i="1"/>
  <c r="G65" i="1"/>
  <c r="G57" i="1"/>
  <c r="G49" i="1"/>
  <c r="G41" i="1"/>
  <c r="G33" i="1"/>
  <c r="G25" i="1"/>
  <c r="G17" i="1"/>
  <c r="G9" i="1"/>
  <c r="G122" i="1"/>
  <c r="G5" i="1"/>
  <c r="G106" i="1"/>
  <c r="G94" i="1"/>
  <c r="G78" i="1"/>
  <c r="G68" i="1"/>
  <c r="G52" i="1"/>
  <c r="G44" i="1"/>
  <c r="G28" i="1"/>
  <c r="G20" i="1"/>
  <c r="G12" i="1"/>
  <c r="G4" i="1"/>
  <c r="G110" i="1"/>
  <c r="G90" i="1"/>
  <c r="G82" i="1"/>
  <c r="G64" i="1"/>
  <c r="G56" i="1"/>
  <c r="G48" i="1"/>
  <c r="G40" i="1"/>
  <c r="G32" i="1"/>
  <c r="G24" i="1"/>
  <c r="G16" i="1"/>
  <c r="G8" i="1"/>
  <c r="G130" i="1"/>
  <c r="G98" i="1"/>
  <c r="G118" i="1"/>
  <c r="G87" i="1"/>
  <c r="G79" i="1"/>
  <c r="G69" i="1"/>
  <c r="G61" i="1"/>
  <c r="G53" i="1"/>
  <c r="G45" i="1"/>
  <c r="G37" i="1"/>
  <c r="G29" i="1"/>
  <c r="G21" i="1"/>
  <c r="G13" i="1"/>
  <c r="G126" i="1"/>
  <c r="G86" i="1"/>
  <c r="G60" i="1"/>
  <c r="G36" i="1"/>
</calcChain>
</file>

<file path=xl/sharedStrings.xml><?xml version="1.0" encoding="utf-8"?>
<sst xmlns="http://schemas.openxmlformats.org/spreadsheetml/2006/main" count="707" uniqueCount="47">
  <si>
    <t>tahun</t>
  </si>
  <si>
    <t>jenis_kendaraan</t>
  </si>
  <si>
    <t>klasifikasi</t>
  </si>
  <si>
    <t>tipe_kendaraan</t>
  </si>
  <si>
    <t>jenis_karoseri</t>
  </si>
  <si>
    <t>bahan_bakar_minyak</t>
  </si>
  <si>
    <t>jumlah</t>
  </si>
  <si>
    <t>Umum</t>
  </si>
  <si>
    <t>Mobil Penumpang</t>
  </si>
  <si>
    <t>St. Wagon 7 seat</t>
  </si>
  <si>
    <t>-</t>
  </si>
  <si>
    <t>Solar</t>
  </si>
  <si>
    <t>Bensin</t>
  </si>
  <si>
    <t>Microlet</t>
  </si>
  <si>
    <t>Mobil Bus</t>
  </si>
  <si>
    <t>Mikro</t>
  </si>
  <si>
    <t>Sedang</t>
  </si>
  <si>
    <t>Besar</t>
  </si>
  <si>
    <t>Mobil Barang</t>
  </si>
  <si>
    <t>Pick up</t>
  </si>
  <si>
    <t>Terbuka</t>
  </si>
  <si>
    <t>Box</t>
  </si>
  <si>
    <t>Blind Van</t>
  </si>
  <si>
    <t>Truck</t>
  </si>
  <si>
    <t>Dump</t>
  </si>
  <si>
    <t>Tangki</t>
  </si>
  <si>
    <t>Tractor Head</t>
  </si>
  <si>
    <t>2 sumbu</t>
  </si>
  <si>
    <t>Tractor Head Teronton</t>
  </si>
  <si>
    <t>&gt; 2 sumbu</t>
  </si>
  <si>
    <t>KMKB</t>
  </si>
  <si>
    <t>KMKB Tronton</t>
  </si>
  <si>
    <t>Truck Tronton</t>
  </si>
  <si>
    <t>Kendaraan Khusus</t>
  </si>
  <si>
    <t>AMB</t>
  </si>
  <si>
    <t>MJ</t>
  </si>
  <si>
    <t>M.P.K</t>
  </si>
  <si>
    <t>M.DRK</t>
  </si>
  <si>
    <t>Lain-lain</t>
  </si>
  <si>
    <t>Gandengan 14T</t>
  </si>
  <si>
    <t>Kereta Gandengan</t>
  </si>
  <si>
    <t>Tanpa BBM</t>
  </si>
  <si>
    <t>Gandengan 16T</t>
  </si>
  <si>
    <t>Tempelan 2 SB</t>
  </si>
  <si>
    <t>Kereta Tempelan</t>
  </si>
  <si>
    <t>Tempelan &gt; 2 SB</t>
  </si>
  <si>
    <t>Bukan 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</si>
</sst>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5" fillId="3" borderId="0" xfId="0" applyFont="1" applyFill="1" applyAlignment="1"/>
    <xf numFmtId="0" fontId="3" fillId="2" borderId="1" xfId="0" applyFont="1" applyFill="1" applyBorder="1" applyAlignment="1"/>
    <xf numFmtId="0" fontId="5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workbookViewId="0">
      <selection activeCell="O147" sqref="O147"/>
    </sheetView>
  </sheetViews>
  <sheetFormatPr defaultRowHeight="15" x14ac:dyDescent="0.25"/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2024</v>
      </c>
      <c r="B2" s="3" t="s">
        <v>7</v>
      </c>
      <c r="C2" s="3" t="s">
        <v>8</v>
      </c>
      <c r="D2" s="3" t="s">
        <v>9</v>
      </c>
      <c r="E2" s="3" t="s">
        <v>10</v>
      </c>
      <c r="F2" s="4" t="s">
        <v>11</v>
      </c>
      <c r="G2" s="5">
        <f ca="1">IFERROR(__xludf.DUMMYFUNCTION("VLOOKUP(""12 ""&amp;B6,IMPORTRANGE(db.kir,""db.WU!A:FV""),A6+3,False())"),44)</f>
        <v>44</v>
      </c>
    </row>
    <row r="3" spans="1:7" x14ac:dyDescent="0.25">
      <c r="A3" s="2">
        <f t="shared" ref="A3:A66" si="0">A2</f>
        <v>2024</v>
      </c>
      <c r="B3" s="3" t="s">
        <v>7</v>
      </c>
      <c r="C3" s="3" t="s">
        <v>8</v>
      </c>
      <c r="D3" s="6" t="s">
        <v>9</v>
      </c>
      <c r="E3" s="6" t="s">
        <v>10</v>
      </c>
      <c r="F3" s="4" t="s">
        <v>12</v>
      </c>
      <c r="G3" s="5">
        <f ca="1">IFERROR(__xludf.DUMMYFUNCTION("VLOOKUP(""12 ""&amp;B7,IMPORTRANGE(db.kir,""db.WU!A:FV""),A7+3,False())"),21)</f>
        <v>21</v>
      </c>
    </row>
    <row r="4" spans="1:7" x14ac:dyDescent="0.25">
      <c r="A4" s="2">
        <f t="shared" si="0"/>
        <v>2024</v>
      </c>
      <c r="B4" s="3" t="s">
        <v>7</v>
      </c>
      <c r="C4" s="3" t="s">
        <v>8</v>
      </c>
      <c r="D4" s="6" t="s">
        <v>13</v>
      </c>
      <c r="E4" s="6" t="s">
        <v>10</v>
      </c>
      <c r="F4" s="4" t="s">
        <v>11</v>
      </c>
      <c r="G4" s="5">
        <f ca="1">IFERROR(__xludf.DUMMYFUNCTION("VLOOKUP(""12 ""&amp;B8,IMPORTRANGE(db.kir,""db.WU!A:FV""),A8+3,False())"),133)</f>
        <v>133</v>
      </c>
    </row>
    <row r="5" spans="1:7" x14ac:dyDescent="0.25">
      <c r="A5" s="2">
        <f t="shared" si="0"/>
        <v>2024</v>
      </c>
      <c r="B5" s="3" t="s">
        <v>7</v>
      </c>
      <c r="C5" s="3" t="s">
        <v>8</v>
      </c>
      <c r="D5" s="6" t="s">
        <v>13</v>
      </c>
      <c r="E5" s="6" t="s">
        <v>10</v>
      </c>
      <c r="F5" s="4" t="s">
        <v>12</v>
      </c>
      <c r="G5" s="5">
        <f ca="1">IFERROR(__xludf.DUMMYFUNCTION("VLOOKUP(""12 ""&amp;B9,IMPORTRANGE(db.kir,""db.WU!A:FV""),A9+3,False())"),133)</f>
        <v>133</v>
      </c>
    </row>
    <row r="6" spans="1:7" x14ac:dyDescent="0.25">
      <c r="A6" s="2">
        <f t="shared" si="0"/>
        <v>2024</v>
      </c>
      <c r="B6" s="3" t="s">
        <v>7</v>
      </c>
      <c r="C6" s="3" t="s">
        <v>14</v>
      </c>
      <c r="D6" s="6" t="s">
        <v>15</v>
      </c>
      <c r="E6" s="6" t="s">
        <v>10</v>
      </c>
      <c r="F6" s="4" t="s">
        <v>11</v>
      </c>
      <c r="G6" s="5">
        <f ca="1">IFERROR(__xludf.DUMMYFUNCTION("VLOOKUP(""12 ""&amp;B10,IMPORTRANGE(db.kir,""db.WU!A:FV""),A10+3,False())"),148)</f>
        <v>148</v>
      </c>
    </row>
    <row r="7" spans="1:7" x14ac:dyDescent="0.25">
      <c r="A7" s="2">
        <f t="shared" si="0"/>
        <v>2024</v>
      </c>
      <c r="B7" s="3" t="s">
        <v>7</v>
      </c>
      <c r="C7" s="3" t="s">
        <v>14</v>
      </c>
      <c r="D7" s="6" t="s">
        <v>15</v>
      </c>
      <c r="E7" s="6" t="s">
        <v>10</v>
      </c>
      <c r="F7" s="4" t="s">
        <v>12</v>
      </c>
      <c r="G7" s="5">
        <f ca="1">IFERROR(__xludf.DUMMYFUNCTION("VLOOKUP(""12 ""&amp;B11,IMPORTRANGE(db.kir,""db.WU!A:FV""),A11+3,False())"),0)</f>
        <v>0</v>
      </c>
    </row>
    <row r="8" spans="1:7" x14ac:dyDescent="0.25">
      <c r="A8" s="2">
        <f t="shared" si="0"/>
        <v>2024</v>
      </c>
      <c r="B8" s="3" t="s">
        <v>7</v>
      </c>
      <c r="C8" s="3" t="s">
        <v>14</v>
      </c>
      <c r="D8" s="6" t="s">
        <v>16</v>
      </c>
      <c r="E8" s="6" t="s">
        <v>10</v>
      </c>
      <c r="F8" s="4" t="s">
        <v>11</v>
      </c>
      <c r="G8" s="5">
        <f ca="1">IFERROR(__xludf.DUMMYFUNCTION("VLOOKUP(""12 ""&amp;B12,IMPORTRANGE(db.kir,""db.WU!A:FV""),A12+3,False())"),88)</f>
        <v>88</v>
      </c>
    </row>
    <row r="9" spans="1:7" x14ac:dyDescent="0.25">
      <c r="A9" s="2">
        <f t="shared" si="0"/>
        <v>2024</v>
      </c>
      <c r="B9" s="3" t="s">
        <v>7</v>
      </c>
      <c r="C9" s="3" t="s">
        <v>14</v>
      </c>
      <c r="D9" s="6" t="s">
        <v>16</v>
      </c>
      <c r="E9" s="6" t="s">
        <v>10</v>
      </c>
      <c r="F9" s="4" t="s">
        <v>12</v>
      </c>
      <c r="G9" s="5">
        <f ca="1">IFERROR(__xludf.DUMMYFUNCTION("VLOOKUP(""12 ""&amp;B13,IMPORTRANGE(db.kir,""db.WU!A:FV""),A13+3,False())"),0)</f>
        <v>0</v>
      </c>
    </row>
    <row r="10" spans="1:7" x14ac:dyDescent="0.25">
      <c r="A10" s="2">
        <f t="shared" si="0"/>
        <v>2024</v>
      </c>
      <c r="B10" s="3" t="s">
        <v>7</v>
      </c>
      <c r="C10" s="3" t="s">
        <v>14</v>
      </c>
      <c r="D10" s="6" t="s">
        <v>17</v>
      </c>
      <c r="E10" s="6" t="s">
        <v>10</v>
      </c>
      <c r="F10" s="4" t="s">
        <v>11</v>
      </c>
      <c r="G10" s="5">
        <f ca="1">IFERROR(__xludf.DUMMYFUNCTION("VLOOKUP(""12 ""&amp;B14,IMPORTRANGE(db.kir,""db.WU!A:FV""),A14+3,False())"),1770)</f>
        <v>1770</v>
      </c>
    </row>
    <row r="11" spans="1:7" x14ac:dyDescent="0.25">
      <c r="A11" s="2">
        <f t="shared" si="0"/>
        <v>2024</v>
      </c>
      <c r="B11" s="3" t="s">
        <v>7</v>
      </c>
      <c r="C11" s="3" t="s">
        <v>14</v>
      </c>
      <c r="D11" s="6" t="s">
        <v>17</v>
      </c>
      <c r="E11" s="6" t="s">
        <v>10</v>
      </c>
      <c r="F11" s="4" t="s">
        <v>12</v>
      </c>
      <c r="G11" s="5">
        <f ca="1">IFERROR(__xludf.DUMMYFUNCTION("VLOOKUP(""12 ""&amp;B15,IMPORTRANGE(db.kir,""db.WU!A:FV""),A15+3,False())"),0)</f>
        <v>0</v>
      </c>
    </row>
    <row r="12" spans="1:7" x14ac:dyDescent="0.25">
      <c r="A12" s="2">
        <f t="shared" si="0"/>
        <v>2024</v>
      </c>
      <c r="B12" s="3" t="s">
        <v>7</v>
      </c>
      <c r="C12" s="6" t="s">
        <v>18</v>
      </c>
      <c r="D12" s="6" t="s">
        <v>19</v>
      </c>
      <c r="E12" s="6" t="s">
        <v>20</v>
      </c>
      <c r="F12" s="4" t="s">
        <v>11</v>
      </c>
      <c r="G12" s="5">
        <f ca="1">IFERROR(__xludf.DUMMYFUNCTION("VLOOKUP(""12 ""&amp;B16,IMPORTRANGE(db.kir,""db.WU!A:FV""),A16+3,False())"),52)</f>
        <v>52</v>
      </c>
    </row>
    <row r="13" spans="1:7" x14ac:dyDescent="0.25">
      <c r="A13" s="2">
        <f t="shared" si="0"/>
        <v>2024</v>
      </c>
      <c r="B13" s="3" t="s">
        <v>7</v>
      </c>
      <c r="C13" s="6" t="s">
        <v>18</v>
      </c>
      <c r="D13" s="6" t="s">
        <v>19</v>
      </c>
      <c r="E13" s="6" t="s">
        <v>20</v>
      </c>
      <c r="F13" s="4" t="s">
        <v>12</v>
      </c>
      <c r="G13" s="5">
        <f ca="1">IFERROR(__xludf.DUMMYFUNCTION("VLOOKUP(""12 ""&amp;B17,IMPORTRANGE(db.kir,""db.WU!A:FV""),A17+3,False())"),65)</f>
        <v>65</v>
      </c>
    </row>
    <row r="14" spans="1:7" x14ac:dyDescent="0.25">
      <c r="A14" s="2">
        <f t="shared" si="0"/>
        <v>2024</v>
      </c>
      <c r="B14" s="3" t="s">
        <v>7</v>
      </c>
      <c r="C14" s="6" t="s">
        <v>18</v>
      </c>
      <c r="D14" s="6" t="s">
        <v>19</v>
      </c>
      <c r="E14" s="6" t="s">
        <v>21</v>
      </c>
      <c r="F14" s="4" t="s">
        <v>11</v>
      </c>
      <c r="G14" s="5">
        <f ca="1">IFERROR(__xludf.DUMMYFUNCTION("VLOOKUP(""12 ""&amp;B18,IMPORTRANGE(db.kir,""db.WU!A:FV""),A18+3,False())"),28)</f>
        <v>28</v>
      </c>
    </row>
    <row r="15" spans="1:7" x14ac:dyDescent="0.25">
      <c r="A15" s="2">
        <f t="shared" si="0"/>
        <v>2024</v>
      </c>
      <c r="B15" s="3" t="s">
        <v>7</v>
      </c>
      <c r="C15" s="6" t="s">
        <v>18</v>
      </c>
      <c r="D15" s="6" t="s">
        <v>19</v>
      </c>
      <c r="E15" s="6" t="s">
        <v>21</v>
      </c>
      <c r="F15" s="4" t="s">
        <v>12</v>
      </c>
      <c r="G15" s="5">
        <f ca="1">IFERROR(__xludf.DUMMYFUNCTION("VLOOKUP(""12 ""&amp;B19,IMPORTRANGE(db.kir,""db.WU!A:FV""),A19+3,False())"),0)</f>
        <v>0</v>
      </c>
    </row>
    <row r="16" spans="1:7" x14ac:dyDescent="0.25">
      <c r="A16" s="2">
        <f t="shared" si="0"/>
        <v>2024</v>
      </c>
      <c r="B16" s="3" t="s">
        <v>7</v>
      </c>
      <c r="C16" s="6" t="s">
        <v>18</v>
      </c>
      <c r="D16" s="6" t="s">
        <v>22</v>
      </c>
      <c r="E16" s="6" t="s">
        <v>10</v>
      </c>
      <c r="F16" s="4" t="s">
        <v>11</v>
      </c>
      <c r="G16" s="5">
        <f ca="1">IFERROR(__xludf.DUMMYFUNCTION("VLOOKUP(""12 ""&amp;B20,IMPORTRANGE(db.kir,""db.WU!A:FV""),A20+3,False())"),5)</f>
        <v>5</v>
      </c>
    </row>
    <row r="17" spans="1:7" x14ac:dyDescent="0.25">
      <c r="A17" s="2">
        <f t="shared" si="0"/>
        <v>2024</v>
      </c>
      <c r="B17" s="3" t="s">
        <v>7</v>
      </c>
      <c r="C17" s="6" t="s">
        <v>18</v>
      </c>
      <c r="D17" s="6" t="s">
        <v>22</v>
      </c>
      <c r="E17" s="6" t="s">
        <v>10</v>
      </c>
      <c r="F17" s="4" t="s">
        <v>12</v>
      </c>
      <c r="G17" s="5">
        <f ca="1">IFERROR(__xludf.DUMMYFUNCTION("VLOOKUP(""12 ""&amp;B21,IMPORTRANGE(db.kir,""db.WU!A:FV""),A21+3,False())"),0)</f>
        <v>0</v>
      </c>
    </row>
    <row r="18" spans="1:7" x14ac:dyDescent="0.25">
      <c r="A18" s="2">
        <f t="shared" si="0"/>
        <v>2024</v>
      </c>
      <c r="B18" s="3" t="s">
        <v>7</v>
      </c>
      <c r="C18" s="6" t="s">
        <v>18</v>
      </c>
      <c r="D18" s="6" t="s">
        <v>23</v>
      </c>
      <c r="E18" s="6" t="s">
        <v>20</v>
      </c>
      <c r="F18" s="4" t="s">
        <v>11</v>
      </c>
      <c r="G18" s="5">
        <f ca="1">IFERROR(__xludf.DUMMYFUNCTION("VLOOKUP(""12 ""&amp;B22,IMPORTRANGE(db.kir,""db.WU!A:FV""),A22+3,False())"),1491)</f>
        <v>1491</v>
      </c>
    </row>
    <row r="19" spans="1:7" x14ac:dyDescent="0.25">
      <c r="A19" s="2">
        <f t="shared" si="0"/>
        <v>2024</v>
      </c>
      <c r="B19" s="3" t="s">
        <v>7</v>
      </c>
      <c r="C19" s="6" t="s">
        <v>18</v>
      </c>
      <c r="D19" s="6" t="s">
        <v>23</v>
      </c>
      <c r="E19" s="6" t="s">
        <v>20</v>
      </c>
      <c r="F19" s="4" t="s">
        <v>12</v>
      </c>
      <c r="G19" s="5">
        <f ca="1">IFERROR(__xludf.DUMMYFUNCTION("VLOOKUP(""12 ""&amp;B23,IMPORTRANGE(db.kir,""db.WU!A:FV""),A23+3,False())"),0)</f>
        <v>0</v>
      </c>
    </row>
    <row r="20" spans="1:7" x14ac:dyDescent="0.25">
      <c r="A20" s="2">
        <f t="shared" si="0"/>
        <v>2024</v>
      </c>
      <c r="B20" s="3" t="s">
        <v>7</v>
      </c>
      <c r="C20" s="6" t="s">
        <v>18</v>
      </c>
      <c r="D20" s="6" t="s">
        <v>23</v>
      </c>
      <c r="E20" s="6" t="s">
        <v>24</v>
      </c>
      <c r="F20" s="4" t="s">
        <v>11</v>
      </c>
      <c r="G20" s="5">
        <f ca="1">IFERROR(__xludf.DUMMYFUNCTION("VLOOKUP(""12 ""&amp;B24,IMPORTRANGE(db.kir,""db.WU!A:FV""),A24+3,False())"),95)</f>
        <v>95</v>
      </c>
    </row>
    <row r="21" spans="1:7" x14ac:dyDescent="0.25">
      <c r="A21" s="2">
        <f t="shared" si="0"/>
        <v>2024</v>
      </c>
      <c r="B21" s="3" t="s">
        <v>7</v>
      </c>
      <c r="C21" s="6" t="s">
        <v>18</v>
      </c>
      <c r="D21" s="6" t="s">
        <v>23</v>
      </c>
      <c r="E21" s="6" t="s">
        <v>24</v>
      </c>
      <c r="F21" s="4" t="s">
        <v>12</v>
      </c>
      <c r="G21" s="5">
        <f ca="1">IFERROR(__xludf.DUMMYFUNCTION("VLOOKUP(""12 ""&amp;B25,IMPORTRANGE(db.kir,""db.WU!A:FV""),A25+3,False())"),0)</f>
        <v>0</v>
      </c>
    </row>
    <row r="22" spans="1:7" x14ac:dyDescent="0.25">
      <c r="A22" s="2">
        <f t="shared" si="0"/>
        <v>2024</v>
      </c>
      <c r="B22" s="3" t="s">
        <v>7</v>
      </c>
      <c r="C22" s="6" t="s">
        <v>18</v>
      </c>
      <c r="D22" s="6" t="s">
        <v>23</v>
      </c>
      <c r="E22" s="6" t="s">
        <v>21</v>
      </c>
      <c r="F22" s="4" t="s">
        <v>11</v>
      </c>
      <c r="G22" s="5">
        <f ca="1">IFERROR(__xludf.DUMMYFUNCTION("VLOOKUP(""12 ""&amp;B26,IMPORTRANGE(db.kir,""db.WU!A:FV""),A26+3,False())"),89)</f>
        <v>89</v>
      </c>
    </row>
    <row r="23" spans="1:7" x14ac:dyDescent="0.25">
      <c r="A23" s="2">
        <f t="shared" si="0"/>
        <v>2024</v>
      </c>
      <c r="B23" s="3" t="s">
        <v>7</v>
      </c>
      <c r="C23" s="6" t="s">
        <v>18</v>
      </c>
      <c r="D23" s="6" t="s">
        <v>23</v>
      </c>
      <c r="E23" s="6" t="s">
        <v>21</v>
      </c>
      <c r="F23" s="4" t="s">
        <v>12</v>
      </c>
      <c r="G23" s="5">
        <f ca="1">IFERROR(__xludf.DUMMYFUNCTION("VLOOKUP(""12 ""&amp;B27,IMPORTRANGE(db.kir,""db.WU!A:FV""),A27+3,False())"),0)</f>
        <v>0</v>
      </c>
    </row>
    <row r="24" spans="1:7" x14ac:dyDescent="0.25">
      <c r="A24" s="2">
        <f t="shared" si="0"/>
        <v>2024</v>
      </c>
      <c r="B24" s="3" t="s">
        <v>7</v>
      </c>
      <c r="C24" s="6" t="s">
        <v>18</v>
      </c>
      <c r="D24" s="6" t="s">
        <v>23</v>
      </c>
      <c r="E24" s="6" t="s">
        <v>25</v>
      </c>
      <c r="F24" s="4" t="s">
        <v>11</v>
      </c>
      <c r="G24" s="5">
        <f ca="1">IFERROR(__xludf.DUMMYFUNCTION("VLOOKUP(""12 ""&amp;B28,IMPORTRANGE(db.kir,""db.WU!A:FV""),A28+3,False())"),51)</f>
        <v>51</v>
      </c>
    </row>
    <row r="25" spans="1:7" x14ac:dyDescent="0.25">
      <c r="A25" s="2">
        <f t="shared" si="0"/>
        <v>2024</v>
      </c>
      <c r="B25" s="3" t="s">
        <v>7</v>
      </c>
      <c r="C25" s="6" t="s">
        <v>18</v>
      </c>
      <c r="D25" s="6" t="s">
        <v>23</v>
      </c>
      <c r="E25" s="6" t="s">
        <v>25</v>
      </c>
      <c r="F25" s="4" t="s">
        <v>12</v>
      </c>
      <c r="G25" s="5">
        <f ca="1">IFERROR(__xludf.DUMMYFUNCTION("VLOOKUP(""12 ""&amp;B29,IMPORTRANGE(db.kir,""db.WU!A:FV""),A29+3,False())"),0)</f>
        <v>0</v>
      </c>
    </row>
    <row r="26" spans="1:7" x14ac:dyDescent="0.25">
      <c r="A26" s="2">
        <f t="shared" si="0"/>
        <v>2024</v>
      </c>
      <c r="B26" s="3" t="s">
        <v>7</v>
      </c>
      <c r="C26" s="6" t="s">
        <v>18</v>
      </c>
      <c r="D26" s="6" t="s">
        <v>26</v>
      </c>
      <c r="E26" s="6" t="s">
        <v>27</v>
      </c>
      <c r="F26" s="4" t="s">
        <v>11</v>
      </c>
      <c r="G26" s="5">
        <f ca="1">IFERROR(__xludf.DUMMYFUNCTION("VLOOKUP(""12 ""&amp;B30,IMPORTRANGE(db.kir,""db.WU!A:FV""),A30+3,False())"),319)</f>
        <v>319</v>
      </c>
    </row>
    <row r="27" spans="1:7" x14ac:dyDescent="0.25">
      <c r="A27" s="2">
        <f t="shared" si="0"/>
        <v>2024</v>
      </c>
      <c r="B27" s="3" t="s">
        <v>7</v>
      </c>
      <c r="C27" s="6" t="s">
        <v>18</v>
      </c>
      <c r="D27" s="6" t="s">
        <v>26</v>
      </c>
      <c r="E27" s="6" t="s">
        <v>27</v>
      </c>
      <c r="F27" s="4" t="s">
        <v>12</v>
      </c>
      <c r="G27" s="5">
        <f ca="1">IFERROR(__xludf.DUMMYFUNCTION("VLOOKUP(""12 ""&amp;B31,IMPORTRANGE(db.kir,""db.WU!A:FV""),A31+3,False())"),0)</f>
        <v>0</v>
      </c>
    </row>
    <row r="28" spans="1:7" x14ac:dyDescent="0.25">
      <c r="A28" s="2">
        <f t="shared" si="0"/>
        <v>2024</v>
      </c>
      <c r="B28" s="3" t="s">
        <v>7</v>
      </c>
      <c r="C28" s="6" t="s">
        <v>18</v>
      </c>
      <c r="D28" s="6" t="s">
        <v>28</v>
      </c>
      <c r="E28" s="6" t="s">
        <v>29</v>
      </c>
      <c r="F28" s="4" t="s">
        <v>11</v>
      </c>
      <c r="G28" s="5">
        <f ca="1">IFERROR(__xludf.DUMMYFUNCTION("VLOOKUP(""12 ""&amp;B32,IMPORTRANGE(db.kir,""db.WU!A:FV""),A32+3,False())"),71)</f>
        <v>71</v>
      </c>
    </row>
    <row r="29" spans="1:7" x14ac:dyDescent="0.25">
      <c r="A29" s="2">
        <f t="shared" si="0"/>
        <v>2024</v>
      </c>
      <c r="B29" s="3" t="s">
        <v>7</v>
      </c>
      <c r="C29" s="6" t="s">
        <v>18</v>
      </c>
      <c r="D29" s="6" t="s">
        <v>28</v>
      </c>
      <c r="E29" s="6" t="s">
        <v>29</v>
      </c>
      <c r="F29" s="4" t="s">
        <v>12</v>
      </c>
      <c r="G29" s="5">
        <f ca="1">IFERROR(__xludf.DUMMYFUNCTION("VLOOKUP(""12 ""&amp;B33,IMPORTRANGE(db.kir,""db.WU!A:FV""),A33+3,False())"),0)</f>
        <v>0</v>
      </c>
    </row>
    <row r="30" spans="1:7" x14ac:dyDescent="0.25">
      <c r="A30" s="2">
        <f t="shared" si="0"/>
        <v>2024</v>
      </c>
      <c r="B30" s="3" t="s">
        <v>7</v>
      </c>
      <c r="C30" s="6" t="s">
        <v>18</v>
      </c>
      <c r="D30" s="6" t="s">
        <v>30</v>
      </c>
      <c r="E30" s="6" t="s">
        <v>20</v>
      </c>
      <c r="F30" s="4" t="s">
        <v>11</v>
      </c>
      <c r="G30" s="5">
        <f ca="1">IFERROR(__xludf.DUMMYFUNCTION("VLOOKUP(""12 ""&amp;B34,IMPORTRANGE(db.kir,""db.WU!A:FV""),A34+3,False())"),0)</f>
        <v>0</v>
      </c>
    </row>
    <row r="31" spans="1:7" x14ac:dyDescent="0.25">
      <c r="A31" s="2">
        <f t="shared" si="0"/>
        <v>2024</v>
      </c>
      <c r="B31" s="3" t="s">
        <v>7</v>
      </c>
      <c r="C31" s="6" t="s">
        <v>18</v>
      </c>
      <c r="D31" s="6" t="s">
        <v>30</v>
      </c>
      <c r="E31" s="6" t="s">
        <v>20</v>
      </c>
      <c r="F31" s="4" t="s">
        <v>12</v>
      </c>
      <c r="G31" s="5">
        <f ca="1">IFERROR(__xludf.DUMMYFUNCTION("VLOOKUP(""12 ""&amp;B35,IMPORTRANGE(db.kir,""db.WU!A:FV""),A35+3,False())"),0)</f>
        <v>0</v>
      </c>
    </row>
    <row r="32" spans="1:7" x14ac:dyDescent="0.25">
      <c r="A32" s="2">
        <f t="shared" si="0"/>
        <v>2024</v>
      </c>
      <c r="B32" s="3" t="s">
        <v>7</v>
      </c>
      <c r="C32" s="6" t="s">
        <v>18</v>
      </c>
      <c r="D32" s="6" t="s">
        <v>30</v>
      </c>
      <c r="E32" s="6" t="s">
        <v>21</v>
      </c>
      <c r="F32" s="4" t="s">
        <v>11</v>
      </c>
      <c r="G32" s="5">
        <f ca="1">IFERROR(__xludf.DUMMYFUNCTION("VLOOKUP(""12 ""&amp;B36,IMPORTRANGE(db.kir,""db.WU!A:FV""),A36+3,False())"),0)</f>
        <v>0</v>
      </c>
    </row>
    <row r="33" spans="1:7" x14ac:dyDescent="0.25">
      <c r="A33" s="2">
        <f t="shared" si="0"/>
        <v>2024</v>
      </c>
      <c r="B33" s="3" t="s">
        <v>7</v>
      </c>
      <c r="C33" s="6" t="s">
        <v>18</v>
      </c>
      <c r="D33" s="6" t="s">
        <v>30</v>
      </c>
      <c r="E33" s="6" t="s">
        <v>21</v>
      </c>
      <c r="F33" s="4" t="s">
        <v>12</v>
      </c>
      <c r="G33" s="5">
        <f ca="1">IFERROR(__xludf.DUMMYFUNCTION("VLOOKUP(""12 ""&amp;B37,IMPORTRANGE(db.kir,""db.WU!A:FV""),A37+3,False())"),0)</f>
        <v>0</v>
      </c>
    </row>
    <row r="34" spans="1:7" x14ac:dyDescent="0.25">
      <c r="A34" s="2">
        <f t="shared" si="0"/>
        <v>2024</v>
      </c>
      <c r="B34" s="3" t="s">
        <v>7</v>
      </c>
      <c r="C34" s="6" t="s">
        <v>18</v>
      </c>
      <c r="D34" s="6" t="s">
        <v>30</v>
      </c>
      <c r="E34" s="6" t="s">
        <v>25</v>
      </c>
      <c r="F34" s="4" t="s">
        <v>11</v>
      </c>
      <c r="G34" s="5">
        <f ca="1">IFERROR(__xludf.DUMMYFUNCTION("VLOOKUP(""12 ""&amp;B38,IMPORTRANGE(db.kir,""db.WU!A:FV""),A38+3,False())"),0)</f>
        <v>0</v>
      </c>
    </row>
    <row r="35" spans="1:7" x14ac:dyDescent="0.25">
      <c r="A35" s="2">
        <f t="shared" si="0"/>
        <v>2024</v>
      </c>
      <c r="B35" s="3" t="s">
        <v>7</v>
      </c>
      <c r="C35" s="6" t="s">
        <v>18</v>
      </c>
      <c r="D35" s="6" t="s">
        <v>30</v>
      </c>
      <c r="E35" s="6" t="s">
        <v>25</v>
      </c>
      <c r="F35" s="4" t="s">
        <v>12</v>
      </c>
      <c r="G35" s="5">
        <f ca="1">IFERROR(__xludf.DUMMYFUNCTION("VLOOKUP(""12 ""&amp;B39,IMPORTRANGE(db.kir,""db.WU!A:FV""),A39+3,False())"),0)</f>
        <v>0</v>
      </c>
    </row>
    <row r="36" spans="1:7" x14ac:dyDescent="0.25">
      <c r="A36" s="2">
        <f t="shared" si="0"/>
        <v>2024</v>
      </c>
      <c r="B36" s="3" t="s">
        <v>7</v>
      </c>
      <c r="C36" s="6" t="s">
        <v>18</v>
      </c>
      <c r="D36" s="6" t="s">
        <v>31</v>
      </c>
      <c r="E36" s="6" t="s">
        <v>20</v>
      </c>
      <c r="F36" s="4" t="s">
        <v>11</v>
      </c>
      <c r="G36" s="5">
        <f ca="1">IFERROR(__xludf.DUMMYFUNCTION("VLOOKUP(""12 ""&amp;B40,IMPORTRANGE(db.kir,""db.WU!A:FV""),A40+3,False())"),1)</f>
        <v>1</v>
      </c>
    </row>
    <row r="37" spans="1:7" x14ac:dyDescent="0.25">
      <c r="A37" s="2">
        <f t="shared" si="0"/>
        <v>2024</v>
      </c>
      <c r="B37" s="3" t="s">
        <v>7</v>
      </c>
      <c r="C37" s="6" t="s">
        <v>18</v>
      </c>
      <c r="D37" s="6" t="s">
        <v>31</v>
      </c>
      <c r="E37" s="6" t="s">
        <v>20</v>
      </c>
      <c r="F37" s="4" t="s">
        <v>12</v>
      </c>
      <c r="G37" s="5">
        <f ca="1">IFERROR(__xludf.DUMMYFUNCTION("VLOOKUP(""12 ""&amp;B41,IMPORTRANGE(db.kir,""db.WU!A:FV""),A41+3,False())"),0)</f>
        <v>0</v>
      </c>
    </row>
    <row r="38" spans="1:7" x14ac:dyDescent="0.25">
      <c r="A38" s="2">
        <f t="shared" si="0"/>
        <v>2024</v>
      </c>
      <c r="B38" s="3" t="s">
        <v>7</v>
      </c>
      <c r="C38" s="6" t="s">
        <v>18</v>
      </c>
      <c r="D38" s="6" t="s">
        <v>31</v>
      </c>
      <c r="E38" s="6" t="s">
        <v>21</v>
      </c>
      <c r="F38" s="4" t="s">
        <v>11</v>
      </c>
      <c r="G38" s="5">
        <f ca="1">IFERROR(__xludf.DUMMYFUNCTION("VLOOKUP(""12 ""&amp;B42,IMPORTRANGE(db.kir,""db.WU!A:FV""),A42+3,False())"),0)</f>
        <v>0</v>
      </c>
    </row>
    <row r="39" spans="1:7" x14ac:dyDescent="0.25">
      <c r="A39" s="2">
        <f t="shared" si="0"/>
        <v>2024</v>
      </c>
      <c r="B39" s="3" t="s">
        <v>7</v>
      </c>
      <c r="C39" s="6" t="s">
        <v>18</v>
      </c>
      <c r="D39" s="6" t="s">
        <v>31</v>
      </c>
      <c r="E39" s="6" t="s">
        <v>21</v>
      </c>
      <c r="F39" s="4" t="s">
        <v>12</v>
      </c>
      <c r="G39" s="5">
        <f ca="1">IFERROR(__xludf.DUMMYFUNCTION("VLOOKUP(""12 ""&amp;B43,IMPORTRANGE(db.kir,""db.WU!A:FV""),A43+3,False())"),0)</f>
        <v>0</v>
      </c>
    </row>
    <row r="40" spans="1:7" x14ac:dyDescent="0.25">
      <c r="A40" s="2">
        <f t="shared" si="0"/>
        <v>2024</v>
      </c>
      <c r="B40" s="3" t="s">
        <v>7</v>
      </c>
      <c r="C40" s="6" t="s">
        <v>18</v>
      </c>
      <c r="D40" s="6" t="s">
        <v>31</v>
      </c>
      <c r="E40" s="6" t="s">
        <v>25</v>
      </c>
      <c r="F40" s="4" t="s">
        <v>11</v>
      </c>
      <c r="G40" s="5">
        <f ca="1">IFERROR(__xludf.DUMMYFUNCTION("VLOOKUP(""12 ""&amp;B44,IMPORTRANGE(db.kir,""db.WU!A:FV""),A44+3,False())"),0)</f>
        <v>0</v>
      </c>
    </row>
    <row r="41" spans="1:7" x14ac:dyDescent="0.25">
      <c r="A41" s="2">
        <f t="shared" si="0"/>
        <v>2024</v>
      </c>
      <c r="B41" s="3" t="s">
        <v>7</v>
      </c>
      <c r="C41" s="6" t="s">
        <v>18</v>
      </c>
      <c r="D41" s="6" t="s">
        <v>31</v>
      </c>
      <c r="E41" s="6" t="s">
        <v>25</v>
      </c>
      <c r="F41" s="4" t="s">
        <v>12</v>
      </c>
      <c r="G41" s="5">
        <f ca="1">IFERROR(__xludf.DUMMYFUNCTION("VLOOKUP(""12 ""&amp;B45,IMPORTRANGE(db.kir,""db.WU!A:FV""),A45+3,False())"),0)</f>
        <v>0</v>
      </c>
    </row>
    <row r="42" spans="1:7" x14ac:dyDescent="0.25">
      <c r="A42" s="2">
        <f t="shared" si="0"/>
        <v>2024</v>
      </c>
      <c r="B42" s="3" t="s">
        <v>7</v>
      </c>
      <c r="C42" s="6" t="s">
        <v>18</v>
      </c>
      <c r="D42" s="6" t="s">
        <v>32</v>
      </c>
      <c r="E42" s="6" t="s">
        <v>20</v>
      </c>
      <c r="F42" s="4" t="s">
        <v>11</v>
      </c>
      <c r="G42" s="5">
        <f ca="1">IFERROR(__xludf.DUMMYFUNCTION("VLOOKUP(""12 ""&amp;B46,IMPORTRANGE(db.kir,""db.WU!A:FV""),A46+3,False())"),256)</f>
        <v>256</v>
      </c>
    </row>
    <row r="43" spans="1:7" x14ac:dyDescent="0.25">
      <c r="A43" s="2">
        <f t="shared" si="0"/>
        <v>2024</v>
      </c>
      <c r="B43" s="3" t="s">
        <v>7</v>
      </c>
      <c r="C43" s="6" t="s">
        <v>18</v>
      </c>
      <c r="D43" s="6" t="s">
        <v>32</v>
      </c>
      <c r="E43" s="6" t="s">
        <v>20</v>
      </c>
      <c r="F43" s="4" t="s">
        <v>12</v>
      </c>
      <c r="G43" s="5">
        <f ca="1">IFERROR(__xludf.DUMMYFUNCTION("VLOOKUP(""12 ""&amp;B47,IMPORTRANGE(db.kir,""db.WU!A:FV""),A47+3,False())"),0)</f>
        <v>0</v>
      </c>
    </row>
    <row r="44" spans="1:7" x14ac:dyDescent="0.25">
      <c r="A44" s="2">
        <f t="shared" si="0"/>
        <v>2024</v>
      </c>
      <c r="B44" s="3" t="s">
        <v>7</v>
      </c>
      <c r="C44" s="6" t="s">
        <v>18</v>
      </c>
      <c r="D44" s="6" t="s">
        <v>32</v>
      </c>
      <c r="E44" s="6" t="s">
        <v>24</v>
      </c>
      <c r="F44" s="4" t="s">
        <v>11</v>
      </c>
      <c r="G44" s="5">
        <f ca="1">IFERROR(__xludf.DUMMYFUNCTION("VLOOKUP(""12 ""&amp;B48,IMPORTRANGE(db.kir,""db.WU!A:FV""),A48+3,False())"),23)</f>
        <v>23</v>
      </c>
    </row>
    <row r="45" spans="1:7" x14ac:dyDescent="0.25">
      <c r="A45" s="2">
        <f t="shared" si="0"/>
        <v>2024</v>
      </c>
      <c r="B45" s="3" t="s">
        <v>7</v>
      </c>
      <c r="C45" s="6" t="s">
        <v>18</v>
      </c>
      <c r="D45" s="6" t="s">
        <v>32</v>
      </c>
      <c r="E45" s="6" t="s">
        <v>24</v>
      </c>
      <c r="F45" s="4" t="s">
        <v>12</v>
      </c>
      <c r="G45" s="5">
        <f ca="1">IFERROR(__xludf.DUMMYFUNCTION("VLOOKUP(""12 ""&amp;B49,IMPORTRANGE(db.kir,""db.WU!A:FV""),A49+3,False())"),0)</f>
        <v>0</v>
      </c>
    </row>
    <row r="46" spans="1:7" x14ac:dyDescent="0.25">
      <c r="A46" s="2">
        <f t="shared" si="0"/>
        <v>2024</v>
      </c>
      <c r="B46" s="3" t="s">
        <v>7</v>
      </c>
      <c r="C46" s="6" t="s">
        <v>18</v>
      </c>
      <c r="D46" s="6" t="s">
        <v>32</v>
      </c>
      <c r="E46" s="6" t="s">
        <v>21</v>
      </c>
      <c r="F46" s="4" t="s">
        <v>11</v>
      </c>
      <c r="G46" s="5">
        <f ca="1">IFERROR(__xludf.DUMMYFUNCTION("VLOOKUP(""12 ""&amp;B50,IMPORTRANGE(db.kir,""db.WU!A:FV""),A50+3,False())"),150)</f>
        <v>150</v>
      </c>
    </row>
    <row r="47" spans="1:7" x14ac:dyDescent="0.25">
      <c r="A47" s="2">
        <f t="shared" si="0"/>
        <v>2024</v>
      </c>
      <c r="B47" s="3" t="s">
        <v>7</v>
      </c>
      <c r="C47" s="6" t="s">
        <v>18</v>
      </c>
      <c r="D47" s="6" t="s">
        <v>32</v>
      </c>
      <c r="E47" s="6" t="s">
        <v>21</v>
      </c>
      <c r="F47" s="4" t="s">
        <v>12</v>
      </c>
      <c r="G47" s="5">
        <f ca="1">IFERROR(__xludf.DUMMYFUNCTION("VLOOKUP(""12 ""&amp;B51,IMPORTRANGE(db.kir,""db.WU!A:FV""),A51+3,False())"),0)</f>
        <v>0</v>
      </c>
    </row>
    <row r="48" spans="1:7" x14ac:dyDescent="0.25">
      <c r="A48" s="2">
        <f t="shared" si="0"/>
        <v>2024</v>
      </c>
      <c r="B48" s="3" t="s">
        <v>7</v>
      </c>
      <c r="C48" s="6" t="s">
        <v>18</v>
      </c>
      <c r="D48" s="6" t="s">
        <v>32</v>
      </c>
      <c r="E48" s="6" t="s">
        <v>25</v>
      </c>
      <c r="F48" s="4" t="s">
        <v>11</v>
      </c>
      <c r="G48" s="5">
        <f ca="1">IFERROR(__xludf.DUMMYFUNCTION("VLOOKUP(""12 ""&amp;B52,IMPORTRANGE(db.kir,""db.WU!A:FV""),A52+3,False())"),43)</f>
        <v>43</v>
      </c>
    </row>
    <row r="49" spans="1:7" x14ac:dyDescent="0.25">
      <c r="A49" s="2">
        <f t="shared" si="0"/>
        <v>2024</v>
      </c>
      <c r="B49" s="3" t="s">
        <v>7</v>
      </c>
      <c r="C49" s="6" t="s">
        <v>18</v>
      </c>
      <c r="D49" s="6" t="s">
        <v>32</v>
      </c>
      <c r="E49" s="6" t="s">
        <v>25</v>
      </c>
      <c r="F49" s="4" t="s">
        <v>12</v>
      </c>
      <c r="G49" s="5">
        <f ca="1">IFERROR(__xludf.DUMMYFUNCTION("VLOOKUP(""12 ""&amp;B53,IMPORTRANGE(db.kir,""db.WU!A:FV""),A53+3,False())"),0)</f>
        <v>0</v>
      </c>
    </row>
    <row r="50" spans="1:7" x14ac:dyDescent="0.25">
      <c r="A50" s="2">
        <f t="shared" si="0"/>
        <v>2024</v>
      </c>
      <c r="B50" s="3" t="s">
        <v>7</v>
      </c>
      <c r="C50" s="6" t="s">
        <v>33</v>
      </c>
      <c r="D50" s="6" t="s">
        <v>34</v>
      </c>
      <c r="E50" s="6" t="s">
        <v>10</v>
      </c>
      <c r="F50" s="4" t="s">
        <v>11</v>
      </c>
      <c r="G50" s="5">
        <f ca="1">IFERROR(__xludf.DUMMYFUNCTION("VLOOKUP(""12 ""&amp;B54,IMPORTRANGE(db.kir,""db.WU!A:FV""),A54+3,False())"),0)</f>
        <v>0</v>
      </c>
    </row>
    <row r="51" spans="1:7" x14ac:dyDescent="0.25">
      <c r="A51" s="2">
        <f t="shared" si="0"/>
        <v>2024</v>
      </c>
      <c r="B51" s="3" t="s">
        <v>7</v>
      </c>
      <c r="C51" s="6" t="s">
        <v>33</v>
      </c>
      <c r="D51" s="6" t="s">
        <v>34</v>
      </c>
      <c r="E51" s="6" t="s">
        <v>10</v>
      </c>
      <c r="F51" s="4" t="s">
        <v>12</v>
      </c>
      <c r="G51" s="5">
        <f ca="1">IFERROR(__xludf.DUMMYFUNCTION("VLOOKUP(""12 ""&amp;B55,IMPORTRANGE(db.kir,""db.WU!A:FV""),A55+3,False())"),0)</f>
        <v>0</v>
      </c>
    </row>
    <row r="52" spans="1:7" x14ac:dyDescent="0.25">
      <c r="A52" s="2">
        <f t="shared" si="0"/>
        <v>2024</v>
      </c>
      <c r="B52" s="3" t="s">
        <v>7</v>
      </c>
      <c r="C52" s="6" t="s">
        <v>33</v>
      </c>
      <c r="D52" s="6" t="s">
        <v>35</v>
      </c>
      <c r="E52" s="6" t="s">
        <v>10</v>
      </c>
      <c r="F52" s="4" t="s">
        <v>11</v>
      </c>
      <c r="G52" s="5">
        <f ca="1">IFERROR(__xludf.DUMMYFUNCTION("VLOOKUP(""12 ""&amp;B56,IMPORTRANGE(db.kir,""db.WU!A:FV""),A56+3,False())"),0)</f>
        <v>0</v>
      </c>
    </row>
    <row r="53" spans="1:7" x14ac:dyDescent="0.25">
      <c r="A53" s="2">
        <f t="shared" si="0"/>
        <v>2024</v>
      </c>
      <c r="B53" s="3" t="s">
        <v>7</v>
      </c>
      <c r="C53" s="6" t="s">
        <v>33</v>
      </c>
      <c r="D53" s="6" t="s">
        <v>35</v>
      </c>
      <c r="E53" s="6" t="s">
        <v>10</v>
      </c>
      <c r="F53" s="4" t="s">
        <v>12</v>
      </c>
      <c r="G53" s="5">
        <f ca="1">IFERROR(__xludf.DUMMYFUNCTION("VLOOKUP(""12 ""&amp;B57,IMPORTRANGE(db.kir,""db.WU!A:FV""),A57+3,False())"),0)</f>
        <v>0</v>
      </c>
    </row>
    <row r="54" spans="1:7" x14ac:dyDescent="0.25">
      <c r="A54" s="2">
        <f t="shared" si="0"/>
        <v>2024</v>
      </c>
      <c r="B54" s="3" t="s">
        <v>7</v>
      </c>
      <c r="C54" s="6" t="s">
        <v>33</v>
      </c>
      <c r="D54" s="6" t="s">
        <v>36</v>
      </c>
      <c r="E54" s="6" t="s">
        <v>10</v>
      </c>
      <c r="F54" s="4" t="s">
        <v>11</v>
      </c>
      <c r="G54" s="5">
        <f ca="1">IFERROR(__xludf.DUMMYFUNCTION("VLOOKUP(""12 ""&amp;B58,IMPORTRANGE(db.kir,""db.WU!A:FV""),A58+3,False())"),0)</f>
        <v>0</v>
      </c>
    </row>
    <row r="55" spans="1:7" x14ac:dyDescent="0.25">
      <c r="A55" s="2">
        <f t="shared" si="0"/>
        <v>2024</v>
      </c>
      <c r="B55" s="3" t="s">
        <v>7</v>
      </c>
      <c r="C55" s="6" t="s">
        <v>33</v>
      </c>
      <c r="D55" s="6" t="s">
        <v>36</v>
      </c>
      <c r="E55" s="6" t="s">
        <v>10</v>
      </c>
      <c r="F55" s="4" t="s">
        <v>12</v>
      </c>
      <c r="G55" s="5">
        <f ca="1">IFERROR(__xludf.DUMMYFUNCTION("VLOOKUP(""12 ""&amp;B59,IMPORTRANGE(db.kir,""db.WU!A:FV""),A59+3,False())"),0)</f>
        <v>0</v>
      </c>
    </row>
    <row r="56" spans="1:7" x14ac:dyDescent="0.25">
      <c r="A56" s="2">
        <f t="shared" si="0"/>
        <v>2024</v>
      </c>
      <c r="B56" s="3" t="s">
        <v>7</v>
      </c>
      <c r="C56" s="6" t="s">
        <v>33</v>
      </c>
      <c r="D56" s="6" t="s">
        <v>37</v>
      </c>
      <c r="E56" s="6" t="s">
        <v>10</v>
      </c>
      <c r="F56" s="4" t="s">
        <v>11</v>
      </c>
      <c r="G56" s="5">
        <f ca="1">IFERROR(__xludf.DUMMYFUNCTION("VLOOKUP(""12 ""&amp;B60,IMPORTRANGE(db.kir,""db.WU!A:FV""),A60+3,False())"),0)</f>
        <v>0</v>
      </c>
    </row>
    <row r="57" spans="1:7" x14ac:dyDescent="0.25">
      <c r="A57" s="2">
        <f t="shared" si="0"/>
        <v>2024</v>
      </c>
      <c r="B57" s="3" t="s">
        <v>7</v>
      </c>
      <c r="C57" s="6" t="s">
        <v>33</v>
      </c>
      <c r="D57" s="6" t="s">
        <v>37</v>
      </c>
      <c r="E57" s="6" t="s">
        <v>10</v>
      </c>
      <c r="F57" s="4" t="s">
        <v>12</v>
      </c>
      <c r="G57" s="5">
        <f ca="1">IFERROR(__xludf.DUMMYFUNCTION("VLOOKUP(""12 ""&amp;B61,IMPORTRANGE(db.kir,""db.WU!A:FV""),A61+3,False())"),0)</f>
        <v>0</v>
      </c>
    </row>
    <row r="58" spans="1:7" x14ac:dyDescent="0.25">
      <c r="A58" s="2">
        <f t="shared" si="0"/>
        <v>2024</v>
      </c>
      <c r="B58" s="3" t="s">
        <v>7</v>
      </c>
      <c r="C58" s="6" t="s">
        <v>33</v>
      </c>
      <c r="D58" s="6" t="s">
        <v>38</v>
      </c>
      <c r="E58" s="6" t="s">
        <v>10</v>
      </c>
      <c r="F58" s="4" t="s">
        <v>11</v>
      </c>
      <c r="G58" s="5">
        <f ca="1">IFERROR(__xludf.DUMMYFUNCTION("VLOOKUP(""12 ""&amp;B62,IMPORTRANGE(db.kir,""db.WU!A:FV""),A62+3,False())"),0)</f>
        <v>0</v>
      </c>
    </row>
    <row r="59" spans="1:7" x14ac:dyDescent="0.25">
      <c r="A59" s="2">
        <f t="shared" si="0"/>
        <v>2024</v>
      </c>
      <c r="B59" s="3" t="s">
        <v>7</v>
      </c>
      <c r="C59" s="6" t="s">
        <v>33</v>
      </c>
      <c r="D59" s="6" t="s">
        <v>38</v>
      </c>
      <c r="E59" s="6" t="s">
        <v>10</v>
      </c>
      <c r="F59" s="4" t="s">
        <v>12</v>
      </c>
      <c r="G59" s="5">
        <f ca="1">IFERROR(__xludf.DUMMYFUNCTION("VLOOKUP(""12 ""&amp;B63,IMPORTRANGE(db.kir,""db.WU!A:FV""),A63+3,False())"),0)</f>
        <v>0</v>
      </c>
    </row>
    <row r="60" spans="1:7" x14ac:dyDescent="0.25">
      <c r="A60" s="2">
        <f t="shared" si="0"/>
        <v>2024</v>
      </c>
      <c r="B60" s="3" t="s">
        <v>7</v>
      </c>
      <c r="C60" s="6" t="s">
        <v>39</v>
      </c>
      <c r="D60" s="6" t="s">
        <v>40</v>
      </c>
      <c r="E60" s="6" t="s">
        <v>20</v>
      </c>
      <c r="F60" s="4" t="s">
        <v>41</v>
      </c>
      <c r="G60" s="5">
        <f ca="1">IFERROR(__xludf.DUMMYFUNCTION("VLOOKUP(""12 ""&amp;B64,IMPORTRANGE(db.kir,""db.WU!A:FV""),A64+3,False())"),376)</f>
        <v>376</v>
      </c>
    </row>
    <row r="61" spans="1:7" x14ac:dyDescent="0.25">
      <c r="A61" s="2">
        <f t="shared" si="0"/>
        <v>2024</v>
      </c>
      <c r="B61" s="3" t="s">
        <v>7</v>
      </c>
      <c r="C61" s="6" t="s">
        <v>39</v>
      </c>
      <c r="D61" s="6" t="s">
        <v>40</v>
      </c>
      <c r="E61" s="7" t="s">
        <v>21</v>
      </c>
      <c r="F61" s="4" t="s">
        <v>41</v>
      </c>
      <c r="G61" s="5">
        <f ca="1">IFERROR(__xludf.DUMMYFUNCTION("VLOOKUP(""12 ""&amp;B65,IMPORTRANGE(db.kir,""db.WU!A:FV""),A65+3,False())"),1)</f>
        <v>1</v>
      </c>
    </row>
    <row r="62" spans="1:7" x14ac:dyDescent="0.25">
      <c r="A62" s="2">
        <f t="shared" si="0"/>
        <v>2024</v>
      </c>
      <c r="B62" s="3" t="s">
        <v>7</v>
      </c>
      <c r="C62" s="6" t="s">
        <v>39</v>
      </c>
      <c r="D62" s="6" t="s">
        <v>40</v>
      </c>
      <c r="E62" s="7" t="s">
        <v>25</v>
      </c>
      <c r="F62" s="4" t="s">
        <v>41</v>
      </c>
      <c r="G62" s="5">
        <f ca="1">IFERROR(__xludf.DUMMYFUNCTION("VLOOKUP(""12 ""&amp;B66,IMPORTRANGE(db.kir,""db.WU!A:FV""),A66+3,False())"),38)</f>
        <v>38</v>
      </c>
    </row>
    <row r="63" spans="1:7" x14ac:dyDescent="0.25">
      <c r="A63" s="2">
        <f t="shared" si="0"/>
        <v>2024</v>
      </c>
      <c r="B63" s="3" t="s">
        <v>7</v>
      </c>
      <c r="C63" s="6" t="s">
        <v>42</v>
      </c>
      <c r="D63" s="6" t="s">
        <v>40</v>
      </c>
      <c r="E63" s="6" t="s">
        <v>20</v>
      </c>
      <c r="F63" s="4" t="s">
        <v>41</v>
      </c>
      <c r="G63" s="5">
        <f ca="1">IFERROR(__xludf.DUMMYFUNCTION("VLOOKUP(""12 ""&amp;B67,IMPORTRANGE(db.kir,""db.WU!A:FV""),A67+3,False())"),351)</f>
        <v>351</v>
      </c>
    </row>
    <row r="64" spans="1:7" x14ac:dyDescent="0.25">
      <c r="A64" s="2">
        <f t="shared" si="0"/>
        <v>2024</v>
      </c>
      <c r="B64" s="3" t="s">
        <v>7</v>
      </c>
      <c r="C64" s="6" t="s">
        <v>42</v>
      </c>
      <c r="D64" s="6" t="s">
        <v>40</v>
      </c>
      <c r="E64" s="7" t="s">
        <v>21</v>
      </c>
      <c r="F64" s="4" t="s">
        <v>41</v>
      </c>
      <c r="G64" s="5">
        <f ca="1">IFERROR(__xludf.DUMMYFUNCTION("VLOOKUP(""12 ""&amp;B68,IMPORTRANGE(db.kir,""db.WU!A:FV""),A68+3,False())"),2)</f>
        <v>2</v>
      </c>
    </row>
    <row r="65" spans="1:7" x14ac:dyDescent="0.25">
      <c r="A65" s="2">
        <f t="shared" si="0"/>
        <v>2024</v>
      </c>
      <c r="B65" s="3" t="s">
        <v>7</v>
      </c>
      <c r="C65" s="6" t="s">
        <v>42</v>
      </c>
      <c r="D65" s="6" t="s">
        <v>40</v>
      </c>
      <c r="E65" s="7" t="s">
        <v>25</v>
      </c>
      <c r="F65" s="4" t="s">
        <v>41</v>
      </c>
      <c r="G65" s="5">
        <f ca="1">IFERROR(__xludf.DUMMYFUNCTION("VLOOKUP(""12 ""&amp;B69,IMPORTRANGE(db.kir,""db.WU!A:FV""),A69+3,False())"),1)</f>
        <v>1</v>
      </c>
    </row>
    <row r="66" spans="1:7" x14ac:dyDescent="0.25">
      <c r="A66" s="2">
        <f t="shared" si="0"/>
        <v>2024</v>
      </c>
      <c r="B66" s="3" t="s">
        <v>7</v>
      </c>
      <c r="C66" s="6" t="s">
        <v>43</v>
      </c>
      <c r="D66" s="6" t="s">
        <v>44</v>
      </c>
      <c r="E66" s="6" t="s">
        <v>20</v>
      </c>
      <c r="F66" s="4" t="s">
        <v>41</v>
      </c>
      <c r="G66" s="5">
        <f ca="1">IFERROR(__xludf.DUMMYFUNCTION("VLOOKUP(""12 ""&amp;B70,IMPORTRANGE(db.kir,""db.WU!A:FV""),A70+3,False())"),27)</f>
        <v>27</v>
      </c>
    </row>
    <row r="67" spans="1:7" x14ac:dyDescent="0.25">
      <c r="A67" s="2">
        <f t="shared" ref="A67:A130" si="1">A66</f>
        <v>2024</v>
      </c>
      <c r="B67" s="3" t="s">
        <v>7</v>
      </c>
      <c r="C67" s="6" t="s">
        <v>43</v>
      </c>
      <c r="D67" s="6" t="s">
        <v>44</v>
      </c>
      <c r="E67" s="7" t="s">
        <v>21</v>
      </c>
      <c r="F67" s="4" t="s">
        <v>41</v>
      </c>
      <c r="G67" s="5">
        <f ca="1">IFERROR(__xludf.DUMMYFUNCTION("VLOOKUP(""12 ""&amp;B71,IMPORTRANGE(db.kir,""db.WU!A:FV""),A71+3,False())"),45)</f>
        <v>45</v>
      </c>
    </row>
    <row r="68" spans="1:7" x14ac:dyDescent="0.25">
      <c r="A68" s="2">
        <f t="shared" si="1"/>
        <v>2024</v>
      </c>
      <c r="B68" s="3" t="s">
        <v>7</v>
      </c>
      <c r="C68" s="6" t="s">
        <v>43</v>
      </c>
      <c r="D68" s="6" t="s">
        <v>44</v>
      </c>
      <c r="E68" s="7" t="s">
        <v>25</v>
      </c>
      <c r="F68" s="4" t="s">
        <v>41</v>
      </c>
      <c r="G68" s="5">
        <f ca="1">IFERROR(__xludf.DUMMYFUNCTION("VLOOKUP(""12 ""&amp;B72,IMPORTRANGE(db.kir,""db.WU!A:FV""),A72+3,False())"),2)</f>
        <v>2</v>
      </c>
    </row>
    <row r="69" spans="1:7" x14ac:dyDescent="0.25">
      <c r="A69" s="2">
        <f t="shared" si="1"/>
        <v>2024</v>
      </c>
      <c r="B69" s="3" t="s">
        <v>7</v>
      </c>
      <c r="C69" s="6" t="s">
        <v>45</v>
      </c>
      <c r="D69" s="6" t="s">
        <v>44</v>
      </c>
      <c r="E69" s="6" t="s">
        <v>20</v>
      </c>
      <c r="F69" s="4" t="s">
        <v>41</v>
      </c>
      <c r="G69" s="5">
        <f ca="1">IFERROR(__xludf.DUMMYFUNCTION("VLOOKUP(""12 ""&amp;B73,IMPORTRANGE(db.kir,""db.WU!A:FV""),A73+3,False())"),41)</f>
        <v>41</v>
      </c>
    </row>
    <row r="70" spans="1:7" x14ac:dyDescent="0.25">
      <c r="A70" s="2">
        <f t="shared" si="1"/>
        <v>2024</v>
      </c>
      <c r="B70" s="3" t="s">
        <v>7</v>
      </c>
      <c r="C70" s="6" t="s">
        <v>45</v>
      </c>
      <c r="D70" s="6" t="s">
        <v>44</v>
      </c>
      <c r="E70" s="7" t="s">
        <v>21</v>
      </c>
      <c r="F70" s="4" t="s">
        <v>41</v>
      </c>
      <c r="G70" s="5">
        <f ca="1">IFERROR(__xludf.DUMMYFUNCTION("VLOOKUP(""12 ""&amp;B74,IMPORTRANGE(db.kir,""db.WU!A:FV""),A74+3,False())"),99)</f>
        <v>99</v>
      </c>
    </row>
    <row r="71" spans="1:7" x14ac:dyDescent="0.25">
      <c r="A71" s="2">
        <f t="shared" si="1"/>
        <v>2024</v>
      </c>
      <c r="B71" s="3" t="s">
        <v>7</v>
      </c>
      <c r="C71" s="6" t="s">
        <v>45</v>
      </c>
      <c r="D71" s="6" t="s">
        <v>44</v>
      </c>
      <c r="E71" s="7" t="s">
        <v>25</v>
      </c>
      <c r="F71" s="8" t="s">
        <v>41</v>
      </c>
      <c r="G71" s="5">
        <f ca="1">IFERROR(__xludf.DUMMYFUNCTION("VLOOKUP(""12 ""&amp;B75,IMPORTRANGE(db.kir,""db.WU!A:FV""),A75+3,False())"),37)</f>
        <v>37</v>
      </c>
    </row>
    <row r="72" spans="1:7" x14ac:dyDescent="0.25">
      <c r="A72" s="2">
        <f t="shared" si="1"/>
        <v>2024</v>
      </c>
      <c r="B72" s="6" t="s">
        <v>46</v>
      </c>
      <c r="C72" s="3" t="s">
        <v>8</v>
      </c>
      <c r="D72" s="6" t="s">
        <v>9</v>
      </c>
      <c r="E72" s="6" t="s">
        <v>10</v>
      </c>
      <c r="F72" s="4" t="s">
        <v>11</v>
      </c>
      <c r="G72" s="5"/>
    </row>
    <row r="73" spans="1:7" x14ac:dyDescent="0.25">
      <c r="A73" s="2">
        <f t="shared" si="1"/>
        <v>2024</v>
      </c>
      <c r="B73" s="6" t="s">
        <v>46</v>
      </c>
      <c r="C73" s="3" t="s">
        <v>8</v>
      </c>
      <c r="D73" s="6" t="s">
        <v>9</v>
      </c>
      <c r="E73" s="6" t="s">
        <v>10</v>
      </c>
      <c r="F73" s="4" t="s">
        <v>12</v>
      </c>
      <c r="G73" s="5"/>
    </row>
    <row r="74" spans="1:7" x14ac:dyDescent="0.25">
      <c r="A74" s="2">
        <f t="shared" si="1"/>
        <v>2024</v>
      </c>
      <c r="B74" s="6" t="s">
        <v>46</v>
      </c>
      <c r="C74" s="3" t="s">
        <v>8</v>
      </c>
      <c r="D74" s="6" t="s">
        <v>13</v>
      </c>
      <c r="E74" s="6" t="s">
        <v>10</v>
      </c>
      <c r="F74" s="4" t="s">
        <v>11</v>
      </c>
      <c r="G74" s="5"/>
    </row>
    <row r="75" spans="1:7" x14ac:dyDescent="0.25">
      <c r="A75" s="2">
        <f t="shared" si="1"/>
        <v>2024</v>
      </c>
      <c r="B75" s="6" t="s">
        <v>46</v>
      </c>
      <c r="C75" s="3" t="s">
        <v>8</v>
      </c>
      <c r="D75" s="6" t="s">
        <v>13</v>
      </c>
      <c r="E75" s="6" t="s">
        <v>10</v>
      </c>
      <c r="F75" s="4" t="s">
        <v>12</v>
      </c>
      <c r="G75" s="5"/>
    </row>
    <row r="76" spans="1:7" x14ac:dyDescent="0.25">
      <c r="A76" s="2">
        <f t="shared" si="1"/>
        <v>2024</v>
      </c>
      <c r="B76" s="6" t="s">
        <v>46</v>
      </c>
      <c r="C76" s="3" t="s">
        <v>14</v>
      </c>
      <c r="D76" s="6" t="s">
        <v>15</v>
      </c>
      <c r="E76" s="6" t="s">
        <v>10</v>
      </c>
      <c r="F76" s="4" t="s">
        <v>11</v>
      </c>
      <c r="G76" s="5">
        <f ca="1">IFERROR(__xludf.DUMMYFUNCTION("VLOOKUP(""12 ""&amp;B80,IMPORTRANGE(db.kir,""db.WU!A:FV""),A80+3,False())"),55)</f>
        <v>55</v>
      </c>
    </row>
    <row r="77" spans="1:7" x14ac:dyDescent="0.25">
      <c r="A77" s="2">
        <f t="shared" si="1"/>
        <v>2024</v>
      </c>
      <c r="B77" s="6" t="s">
        <v>46</v>
      </c>
      <c r="C77" s="3" t="s">
        <v>14</v>
      </c>
      <c r="D77" s="6" t="s">
        <v>15</v>
      </c>
      <c r="E77" s="6" t="s">
        <v>10</v>
      </c>
      <c r="F77" s="4" t="s">
        <v>12</v>
      </c>
      <c r="G77" s="5">
        <f ca="1">IFERROR(__xludf.DUMMYFUNCTION("VLOOKUP(""12 ""&amp;B81,IMPORTRANGE(db.kir,""db.WU!A:FV""),A81+3,False())"),0)</f>
        <v>0</v>
      </c>
    </row>
    <row r="78" spans="1:7" x14ac:dyDescent="0.25">
      <c r="A78" s="2">
        <f t="shared" si="1"/>
        <v>2024</v>
      </c>
      <c r="B78" s="6" t="s">
        <v>46</v>
      </c>
      <c r="C78" s="3" t="s">
        <v>14</v>
      </c>
      <c r="D78" s="6" t="s">
        <v>16</v>
      </c>
      <c r="E78" s="6" t="s">
        <v>10</v>
      </c>
      <c r="F78" s="4" t="s">
        <v>11</v>
      </c>
      <c r="G78" s="5">
        <f ca="1">IFERROR(__xludf.DUMMYFUNCTION("VLOOKUP(""12 ""&amp;B82,IMPORTRANGE(db.kir,""db.WU!A:FV""),A82+3,False())"),26)</f>
        <v>26</v>
      </c>
    </row>
    <row r="79" spans="1:7" x14ac:dyDescent="0.25">
      <c r="A79" s="2">
        <f t="shared" si="1"/>
        <v>2024</v>
      </c>
      <c r="B79" s="6" t="s">
        <v>46</v>
      </c>
      <c r="C79" s="3" t="s">
        <v>14</v>
      </c>
      <c r="D79" s="6" t="s">
        <v>16</v>
      </c>
      <c r="E79" s="6" t="s">
        <v>10</v>
      </c>
      <c r="F79" s="4" t="s">
        <v>12</v>
      </c>
      <c r="G79" s="5">
        <f ca="1">IFERROR(__xludf.DUMMYFUNCTION("VLOOKUP(""12 ""&amp;B83,IMPORTRANGE(db.kir,""db.WU!A:FV""),A83+3,False())"),0)</f>
        <v>0</v>
      </c>
    </row>
    <row r="80" spans="1:7" x14ac:dyDescent="0.25">
      <c r="A80" s="2">
        <f t="shared" si="1"/>
        <v>2024</v>
      </c>
      <c r="B80" s="6" t="s">
        <v>46</v>
      </c>
      <c r="C80" s="3" t="s">
        <v>14</v>
      </c>
      <c r="D80" s="6" t="s">
        <v>17</v>
      </c>
      <c r="E80" s="6" t="s">
        <v>10</v>
      </c>
      <c r="F80" s="4" t="s">
        <v>11</v>
      </c>
      <c r="G80" s="5">
        <f ca="1">IFERROR(__xludf.DUMMYFUNCTION("VLOOKUP(""12 ""&amp;B84,IMPORTRANGE(db.kir,""db.WU!A:FV""),A84+3,False())"),25)</f>
        <v>25</v>
      </c>
    </row>
    <row r="81" spans="1:7" x14ac:dyDescent="0.25">
      <c r="A81" s="2">
        <f t="shared" si="1"/>
        <v>2024</v>
      </c>
      <c r="B81" s="6" t="s">
        <v>46</v>
      </c>
      <c r="C81" s="3" t="s">
        <v>14</v>
      </c>
      <c r="D81" s="6" t="s">
        <v>17</v>
      </c>
      <c r="E81" s="6" t="s">
        <v>10</v>
      </c>
      <c r="F81" s="4" t="s">
        <v>12</v>
      </c>
      <c r="G81" s="5">
        <f ca="1">IFERROR(__xludf.DUMMYFUNCTION("VLOOKUP(""12 ""&amp;B85,IMPORTRANGE(db.kir,""db.WU!A:FV""),A85+3,False())"),0)</f>
        <v>0</v>
      </c>
    </row>
    <row r="82" spans="1:7" x14ac:dyDescent="0.25">
      <c r="A82" s="2">
        <f t="shared" si="1"/>
        <v>2024</v>
      </c>
      <c r="B82" s="6" t="s">
        <v>46</v>
      </c>
      <c r="C82" s="6" t="s">
        <v>18</v>
      </c>
      <c r="D82" s="6" t="s">
        <v>19</v>
      </c>
      <c r="E82" s="6" t="s">
        <v>20</v>
      </c>
      <c r="F82" s="4" t="s">
        <v>11</v>
      </c>
      <c r="G82" s="5">
        <f ca="1">IFERROR(__xludf.DUMMYFUNCTION("VLOOKUP(""12 ""&amp;B86,IMPORTRANGE(db.kir,""db.WU!A:FV""),A86+3,False())"),379)</f>
        <v>379</v>
      </c>
    </row>
    <row r="83" spans="1:7" x14ac:dyDescent="0.25">
      <c r="A83" s="2">
        <f t="shared" si="1"/>
        <v>2024</v>
      </c>
      <c r="B83" s="6" t="s">
        <v>46</v>
      </c>
      <c r="C83" s="6" t="s">
        <v>18</v>
      </c>
      <c r="D83" s="6" t="s">
        <v>19</v>
      </c>
      <c r="E83" s="6" t="s">
        <v>20</v>
      </c>
      <c r="F83" s="4" t="s">
        <v>12</v>
      </c>
      <c r="G83" s="5">
        <f ca="1">IFERROR(__xludf.DUMMYFUNCTION("VLOOKUP(""12 ""&amp;B87,IMPORTRANGE(db.kir,""db.WU!A:FV""),A87+3,False())"),2094)</f>
        <v>2094</v>
      </c>
    </row>
    <row r="84" spans="1:7" x14ac:dyDescent="0.25">
      <c r="A84" s="2">
        <f t="shared" si="1"/>
        <v>2024</v>
      </c>
      <c r="B84" s="6" t="s">
        <v>46</v>
      </c>
      <c r="C84" s="6" t="s">
        <v>18</v>
      </c>
      <c r="D84" s="6" t="s">
        <v>19</v>
      </c>
      <c r="E84" s="6" t="s">
        <v>21</v>
      </c>
      <c r="F84" s="4" t="s">
        <v>11</v>
      </c>
      <c r="G84" s="5">
        <f ca="1">IFERROR(__xludf.DUMMYFUNCTION("VLOOKUP(""12 ""&amp;B88,IMPORTRANGE(db.kir,""db.WU!A:FV""),A88+3,False())"),166)</f>
        <v>166</v>
      </c>
    </row>
    <row r="85" spans="1:7" x14ac:dyDescent="0.25">
      <c r="A85" s="2">
        <f t="shared" si="1"/>
        <v>2024</v>
      </c>
      <c r="B85" s="6" t="s">
        <v>46</v>
      </c>
      <c r="C85" s="6" t="s">
        <v>18</v>
      </c>
      <c r="D85" s="6" t="s">
        <v>19</v>
      </c>
      <c r="E85" s="6" t="s">
        <v>21</v>
      </c>
      <c r="F85" s="4" t="s">
        <v>12</v>
      </c>
      <c r="G85" s="5">
        <f ca="1">IFERROR(__xludf.DUMMYFUNCTION("VLOOKUP(""12 ""&amp;B89,IMPORTRANGE(db.kir,""db.WU!A:FV""),A89+3,False())"),27)</f>
        <v>27</v>
      </c>
    </row>
    <row r="86" spans="1:7" x14ac:dyDescent="0.25">
      <c r="A86" s="2">
        <f t="shared" si="1"/>
        <v>2024</v>
      </c>
      <c r="B86" s="6" t="s">
        <v>46</v>
      </c>
      <c r="C86" s="6" t="s">
        <v>18</v>
      </c>
      <c r="D86" s="6" t="s">
        <v>22</v>
      </c>
      <c r="E86" s="6" t="s">
        <v>10</v>
      </c>
      <c r="F86" s="4" t="s">
        <v>11</v>
      </c>
      <c r="G86" s="5">
        <f ca="1">IFERROR(__xludf.DUMMYFUNCTION("VLOOKUP(""12 ""&amp;B90,IMPORTRANGE(db.kir,""db.WU!A:FV""),A90+3,False())"),11)</f>
        <v>11</v>
      </c>
    </row>
    <row r="87" spans="1:7" x14ac:dyDescent="0.25">
      <c r="A87" s="2">
        <f t="shared" si="1"/>
        <v>2024</v>
      </c>
      <c r="B87" s="6" t="s">
        <v>46</v>
      </c>
      <c r="C87" s="6" t="s">
        <v>18</v>
      </c>
      <c r="D87" s="6" t="s">
        <v>22</v>
      </c>
      <c r="E87" s="6" t="s">
        <v>10</v>
      </c>
      <c r="F87" s="4" t="s">
        <v>12</v>
      </c>
      <c r="G87" s="5">
        <f ca="1">IFERROR(__xludf.DUMMYFUNCTION("VLOOKUP(""12 ""&amp;B91,IMPORTRANGE(db.kir,""db.WU!A:FV""),A91+3,False())"),23)</f>
        <v>23</v>
      </c>
    </row>
    <row r="88" spans="1:7" x14ac:dyDescent="0.25">
      <c r="A88" s="2">
        <f t="shared" si="1"/>
        <v>2024</v>
      </c>
      <c r="B88" s="6" t="s">
        <v>46</v>
      </c>
      <c r="C88" s="6" t="s">
        <v>18</v>
      </c>
      <c r="D88" s="6" t="s">
        <v>23</v>
      </c>
      <c r="E88" s="6" t="s">
        <v>20</v>
      </c>
      <c r="F88" s="4" t="s">
        <v>11</v>
      </c>
      <c r="G88" s="5">
        <f ca="1">IFERROR(__xludf.DUMMYFUNCTION("VLOOKUP(""12 ""&amp;B92,IMPORTRANGE(db.kir,""db.WU!A:FV""),A92+3,False())"),783)</f>
        <v>783</v>
      </c>
    </row>
    <row r="89" spans="1:7" x14ac:dyDescent="0.25">
      <c r="A89" s="2">
        <f t="shared" si="1"/>
        <v>2024</v>
      </c>
      <c r="B89" s="6" t="s">
        <v>46</v>
      </c>
      <c r="C89" s="6" t="s">
        <v>18</v>
      </c>
      <c r="D89" s="6" t="s">
        <v>23</v>
      </c>
      <c r="E89" s="6" t="s">
        <v>20</v>
      </c>
      <c r="F89" s="4" t="s">
        <v>12</v>
      </c>
      <c r="G89" s="5">
        <f ca="1">IFERROR(__xludf.DUMMYFUNCTION("VLOOKUP(""12 ""&amp;B93,IMPORTRANGE(db.kir,""db.WU!A:FV""),A93+3,False())"),0)</f>
        <v>0</v>
      </c>
    </row>
    <row r="90" spans="1:7" x14ac:dyDescent="0.25">
      <c r="A90" s="2">
        <f t="shared" si="1"/>
        <v>2024</v>
      </c>
      <c r="B90" s="6" t="s">
        <v>46</v>
      </c>
      <c r="C90" s="6" t="s">
        <v>18</v>
      </c>
      <c r="D90" s="6" t="s">
        <v>23</v>
      </c>
      <c r="E90" s="6" t="s">
        <v>24</v>
      </c>
      <c r="F90" s="4" t="s">
        <v>11</v>
      </c>
      <c r="G90" s="5">
        <f ca="1">IFERROR(__xludf.DUMMYFUNCTION("VLOOKUP(""12 ""&amp;B94,IMPORTRANGE(db.kir,""db.WU!A:FV""),A94+3,False())"),34)</f>
        <v>34</v>
      </c>
    </row>
    <row r="91" spans="1:7" x14ac:dyDescent="0.25">
      <c r="A91" s="2">
        <f t="shared" si="1"/>
        <v>2024</v>
      </c>
      <c r="B91" s="6" t="s">
        <v>46</v>
      </c>
      <c r="C91" s="6" t="s">
        <v>18</v>
      </c>
      <c r="D91" s="6" t="s">
        <v>23</v>
      </c>
      <c r="E91" s="6" t="s">
        <v>24</v>
      </c>
      <c r="F91" s="4" t="s">
        <v>12</v>
      </c>
      <c r="G91" s="5">
        <f ca="1">IFERROR(__xludf.DUMMYFUNCTION("VLOOKUP(""12 ""&amp;B95,IMPORTRANGE(db.kir,""db.WU!A:FV""),A95+3,False())"),0)</f>
        <v>0</v>
      </c>
    </row>
    <row r="92" spans="1:7" x14ac:dyDescent="0.25">
      <c r="A92" s="2">
        <f t="shared" si="1"/>
        <v>2024</v>
      </c>
      <c r="B92" s="6" t="s">
        <v>46</v>
      </c>
      <c r="C92" s="6" t="s">
        <v>18</v>
      </c>
      <c r="D92" s="6" t="s">
        <v>23</v>
      </c>
      <c r="E92" s="6" t="s">
        <v>21</v>
      </c>
      <c r="F92" s="4" t="s">
        <v>11</v>
      </c>
      <c r="G92" s="5">
        <f ca="1">IFERROR(__xludf.DUMMYFUNCTION("VLOOKUP(""12 ""&amp;B96,IMPORTRANGE(db.kir,""db.WU!A:FV""),A96+3,False())"),125)</f>
        <v>125</v>
      </c>
    </row>
    <row r="93" spans="1:7" x14ac:dyDescent="0.25">
      <c r="A93" s="2">
        <f t="shared" si="1"/>
        <v>2024</v>
      </c>
      <c r="B93" s="6" t="s">
        <v>46</v>
      </c>
      <c r="C93" s="6" t="s">
        <v>18</v>
      </c>
      <c r="D93" s="6" t="s">
        <v>23</v>
      </c>
      <c r="E93" s="6" t="s">
        <v>21</v>
      </c>
      <c r="F93" s="4" t="s">
        <v>12</v>
      </c>
      <c r="G93" s="5">
        <f ca="1">IFERROR(__xludf.DUMMYFUNCTION("VLOOKUP(""12 ""&amp;B97,IMPORTRANGE(db.kir,""db.WU!A:FV""),A97+3,False())"),0)</f>
        <v>0</v>
      </c>
    </row>
    <row r="94" spans="1:7" x14ac:dyDescent="0.25">
      <c r="A94" s="2">
        <f t="shared" si="1"/>
        <v>2024</v>
      </c>
      <c r="B94" s="6" t="s">
        <v>46</v>
      </c>
      <c r="C94" s="6" t="s">
        <v>18</v>
      </c>
      <c r="D94" s="6" t="s">
        <v>23</v>
      </c>
      <c r="E94" s="6" t="s">
        <v>25</v>
      </c>
      <c r="F94" s="4" t="s">
        <v>11</v>
      </c>
      <c r="G94" s="5">
        <f ca="1">IFERROR(__xludf.DUMMYFUNCTION("VLOOKUP(""12 ""&amp;B98,IMPORTRANGE(db.kir,""db.WU!A:FV""),A98+3,False())"),104)</f>
        <v>104</v>
      </c>
    </row>
    <row r="95" spans="1:7" x14ac:dyDescent="0.25">
      <c r="A95" s="2">
        <f t="shared" si="1"/>
        <v>2024</v>
      </c>
      <c r="B95" s="6" t="s">
        <v>46</v>
      </c>
      <c r="C95" s="6" t="s">
        <v>18</v>
      </c>
      <c r="D95" s="6" t="s">
        <v>23</v>
      </c>
      <c r="E95" s="6" t="s">
        <v>25</v>
      </c>
      <c r="F95" s="4" t="s">
        <v>12</v>
      </c>
      <c r="G95" s="5">
        <f ca="1">IFERROR(__xludf.DUMMYFUNCTION("VLOOKUP(""12 ""&amp;B99,IMPORTRANGE(db.kir,""db.WU!A:FV""),A99+3,False())"),0)</f>
        <v>0</v>
      </c>
    </row>
    <row r="96" spans="1:7" x14ac:dyDescent="0.25">
      <c r="A96" s="2">
        <f t="shared" si="1"/>
        <v>2024</v>
      </c>
      <c r="B96" s="6" t="s">
        <v>46</v>
      </c>
      <c r="C96" s="6" t="s">
        <v>18</v>
      </c>
      <c r="D96" s="6" t="s">
        <v>26</v>
      </c>
      <c r="E96" s="6" t="s">
        <v>27</v>
      </c>
      <c r="F96" s="4" t="s">
        <v>11</v>
      </c>
      <c r="G96" s="5">
        <f ca="1">IFERROR(__xludf.DUMMYFUNCTION("VLOOKUP(""12 ""&amp;B100,IMPORTRANGE(db.kir,""db.WU!A:FV""),A100+3,False())"),13)</f>
        <v>13</v>
      </c>
    </row>
    <row r="97" spans="1:7" x14ac:dyDescent="0.25">
      <c r="A97" s="2">
        <f t="shared" si="1"/>
        <v>2024</v>
      </c>
      <c r="B97" s="6" t="s">
        <v>46</v>
      </c>
      <c r="C97" s="6" t="s">
        <v>18</v>
      </c>
      <c r="D97" s="6" t="s">
        <v>26</v>
      </c>
      <c r="E97" s="6" t="s">
        <v>27</v>
      </c>
      <c r="F97" s="4" t="s">
        <v>12</v>
      </c>
      <c r="G97" s="5">
        <f ca="1">IFERROR(__xludf.DUMMYFUNCTION("VLOOKUP(""12 ""&amp;B101,IMPORTRANGE(db.kir,""db.WU!A:FV""),A101+3,False())"),0)</f>
        <v>0</v>
      </c>
    </row>
    <row r="98" spans="1:7" x14ac:dyDescent="0.25">
      <c r="A98" s="2">
        <f t="shared" si="1"/>
        <v>2024</v>
      </c>
      <c r="B98" s="6" t="s">
        <v>46</v>
      </c>
      <c r="C98" s="6" t="s">
        <v>18</v>
      </c>
      <c r="D98" s="6" t="s">
        <v>28</v>
      </c>
      <c r="E98" s="6" t="s">
        <v>29</v>
      </c>
      <c r="F98" s="4" t="s">
        <v>11</v>
      </c>
      <c r="G98" s="5">
        <f ca="1">IFERROR(__xludf.DUMMYFUNCTION("VLOOKUP(""12 ""&amp;B102,IMPORTRANGE(db.kir,""db.WU!A:FV""),A102+3,False())"),3)</f>
        <v>3</v>
      </c>
    </row>
    <row r="99" spans="1:7" x14ac:dyDescent="0.25">
      <c r="A99" s="2">
        <f t="shared" si="1"/>
        <v>2024</v>
      </c>
      <c r="B99" s="6" t="s">
        <v>46</v>
      </c>
      <c r="C99" s="6" t="s">
        <v>18</v>
      </c>
      <c r="D99" s="6" t="s">
        <v>28</v>
      </c>
      <c r="E99" s="6" t="s">
        <v>29</v>
      </c>
      <c r="F99" s="4" t="s">
        <v>12</v>
      </c>
      <c r="G99" s="5">
        <f ca="1">IFERROR(__xludf.DUMMYFUNCTION("VLOOKUP(""12 ""&amp;B103,IMPORTRANGE(db.kir,""db.WU!A:FV""),A103+3,False())"),0)</f>
        <v>0</v>
      </c>
    </row>
    <row r="100" spans="1:7" x14ac:dyDescent="0.25">
      <c r="A100" s="2">
        <f t="shared" si="1"/>
        <v>2024</v>
      </c>
      <c r="B100" s="6" t="s">
        <v>46</v>
      </c>
      <c r="C100" s="6" t="s">
        <v>18</v>
      </c>
      <c r="D100" s="6" t="s">
        <v>30</v>
      </c>
      <c r="E100" s="6" t="s">
        <v>20</v>
      </c>
      <c r="F100" s="4" t="s">
        <v>11</v>
      </c>
      <c r="G100" s="5">
        <f ca="1">IFERROR(__xludf.DUMMYFUNCTION("VLOOKUP(""12 ""&amp;B104,IMPORTRANGE(db.kir,""db.WU!A:FV""),A104+3,False())"),0)</f>
        <v>0</v>
      </c>
    </row>
    <row r="101" spans="1:7" x14ac:dyDescent="0.25">
      <c r="A101" s="2">
        <f t="shared" si="1"/>
        <v>2024</v>
      </c>
      <c r="B101" s="6" t="s">
        <v>46</v>
      </c>
      <c r="C101" s="6" t="s">
        <v>18</v>
      </c>
      <c r="D101" s="6" t="s">
        <v>30</v>
      </c>
      <c r="E101" s="6" t="s">
        <v>20</v>
      </c>
      <c r="F101" s="4" t="s">
        <v>12</v>
      </c>
      <c r="G101" s="5">
        <f ca="1">IFERROR(__xludf.DUMMYFUNCTION("VLOOKUP(""12 ""&amp;B105,IMPORTRANGE(db.kir,""db.WU!A:FV""),A105+3,False())"),0)</f>
        <v>0</v>
      </c>
    </row>
    <row r="102" spans="1:7" x14ac:dyDescent="0.25">
      <c r="A102" s="2">
        <f t="shared" si="1"/>
        <v>2024</v>
      </c>
      <c r="B102" s="6" t="s">
        <v>46</v>
      </c>
      <c r="C102" s="6" t="s">
        <v>18</v>
      </c>
      <c r="D102" s="6" t="s">
        <v>30</v>
      </c>
      <c r="E102" s="6" t="s">
        <v>21</v>
      </c>
      <c r="F102" s="4" t="s">
        <v>11</v>
      </c>
      <c r="G102" s="5">
        <f ca="1">IFERROR(__xludf.DUMMYFUNCTION("VLOOKUP(""12 ""&amp;B106,IMPORTRANGE(db.kir,""db.WU!A:FV""),A106+3,False())"),0)</f>
        <v>0</v>
      </c>
    </row>
    <row r="103" spans="1:7" x14ac:dyDescent="0.25">
      <c r="A103" s="2">
        <f t="shared" si="1"/>
        <v>2024</v>
      </c>
      <c r="B103" s="6" t="s">
        <v>46</v>
      </c>
      <c r="C103" s="6" t="s">
        <v>18</v>
      </c>
      <c r="D103" s="6" t="s">
        <v>30</v>
      </c>
      <c r="E103" s="6" t="s">
        <v>21</v>
      </c>
      <c r="F103" s="4" t="s">
        <v>12</v>
      </c>
      <c r="G103" s="5">
        <f ca="1">IFERROR(__xludf.DUMMYFUNCTION("VLOOKUP(""12 ""&amp;B107,IMPORTRANGE(db.kir,""db.WU!A:FV""),A107+3,False())"),0)</f>
        <v>0</v>
      </c>
    </row>
    <row r="104" spans="1:7" x14ac:dyDescent="0.25">
      <c r="A104" s="2">
        <f t="shared" si="1"/>
        <v>2024</v>
      </c>
      <c r="B104" s="6" t="s">
        <v>46</v>
      </c>
      <c r="C104" s="6" t="s">
        <v>18</v>
      </c>
      <c r="D104" s="6" t="s">
        <v>30</v>
      </c>
      <c r="E104" s="6" t="s">
        <v>25</v>
      </c>
      <c r="F104" s="4" t="s">
        <v>11</v>
      </c>
      <c r="G104" s="5">
        <f ca="1">IFERROR(__xludf.DUMMYFUNCTION("VLOOKUP(""12 ""&amp;B108,IMPORTRANGE(db.kir,""db.WU!A:FV""),A108+3,False())"),0)</f>
        <v>0</v>
      </c>
    </row>
    <row r="105" spans="1:7" x14ac:dyDescent="0.25">
      <c r="A105" s="2">
        <f t="shared" si="1"/>
        <v>2024</v>
      </c>
      <c r="B105" s="6" t="s">
        <v>46</v>
      </c>
      <c r="C105" s="6" t="s">
        <v>18</v>
      </c>
      <c r="D105" s="6" t="s">
        <v>30</v>
      </c>
      <c r="E105" s="6" t="s">
        <v>25</v>
      </c>
      <c r="F105" s="4" t="s">
        <v>12</v>
      </c>
      <c r="G105" s="5">
        <f ca="1">IFERROR(__xludf.DUMMYFUNCTION("VLOOKUP(""12 ""&amp;B109,IMPORTRANGE(db.kir,""db.WU!A:FV""),A109+3,False())"),0)</f>
        <v>0</v>
      </c>
    </row>
    <row r="106" spans="1:7" x14ac:dyDescent="0.25">
      <c r="A106" s="2">
        <f t="shared" si="1"/>
        <v>2024</v>
      </c>
      <c r="B106" s="6" t="s">
        <v>46</v>
      </c>
      <c r="C106" s="6" t="s">
        <v>18</v>
      </c>
      <c r="D106" s="6" t="s">
        <v>31</v>
      </c>
      <c r="E106" s="6" t="s">
        <v>20</v>
      </c>
      <c r="F106" s="4" t="s">
        <v>11</v>
      </c>
      <c r="G106" s="5">
        <f ca="1">IFERROR(__xludf.DUMMYFUNCTION("VLOOKUP(""12 ""&amp;B110,IMPORTRANGE(db.kir,""db.WU!A:FV""),A110+3,False())"),0)</f>
        <v>0</v>
      </c>
    </row>
    <row r="107" spans="1:7" x14ac:dyDescent="0.25">
      <c r="A107" s="2">
        <f t="shared" si="1"/>
        <v>2024</v>
      </c>
      <c r="B107" s="6" t="s">
        <v>46</v>
      </c>
      <c r="C107" s="6" t="s">
        <v>18</v>
      </c>
      <c r="D107" s="6" t="s">
        <v>31</v>
      </c>
      <c r="E107" s="6" t="s">
        <v>20</v>
      </c>
      <c r="F107" s="4" t="s">
        <v>12</v>
      </c>
      <c r="G107" s="5">
        <f ca="1">IFERROR(__xludf.DUMMYFUNCTION("VLOOKUP(""12 ""&amp;B111,IMPORTRANGE(db.kir,""db.WU!A:FV""),A111+3,False())"),0)</f>
        <v>0</v>
      </c>
    </row>
    <row r="108" spans="1:7" x14ac:dyDescent="0.25">
      <c r="A108" s="2">
        <f t="shared" si="1"/>
        <v>2024</v>
      </c>
      <c r="B108" s="6" t="s">
        <v>46</v>
      </c>
      <c r="C108" s="6" t="s">
        <v>18</v>
      </c>
      <c r="D108" s="6" t="s">
        <v>31</v>
      </c>
      <c r="E108" s="6" t="s">
        <v>21</v>
      </c>
      <c r="F108" s="4" t="s">
        <v>11</v>
      </c>
      <c r="G108" s="5">
        <f ca="1">IFERROR(__xludf.DUMMYFUNCTION("VLOOKUP(""12 ""&amp;B112,IMPORTRANGE(db.kir,""db.WU!A:FV""),A112+3,False())"),0)</f>
        <v>0</v>
      </c>
    </row>
    <row r="109" spans="1:7" x14ac:dyDescent="0.25">
      <c r="A109" s="2">
        <f t="shared" si="1"/>
        <v>2024</v>
      </c>
      <c r="B109" s="6" t="s">
        <v>46</v>
      </c>
      <c r="C109" s="6" t="s">
        <v>18</v>
      </c>
      <c r="D109" s="6" t="s">
        <v>31</v>
      </c>
      <c r="E109" s="6" t="s">
        <v>21</v>
      </c>
      <c r="F109" s="4" t="s">
        <v>12</v>
      </c>
      <c r="G109" s="5">
        <f ca="1">IFERROR(__xludf.DUMMYFUNCTION("VLOOKUP(""12 ""&amp;B113,IMPORTRANGE(db.kir,""db.WU!A:FV""),A113+3,False())"),0)</f>
        <v>0</v>
      </c>
    </row>
    <row r="110" spans="1:7" x14ac:dyDescent="0.25">
      <c r="A110" s="2">
        <f t="shared" si="1"/>
        <v>2024</v>
      </c>
      <c r="B110" s="6" t="s">
        <v>46</v>
      </c>
      <c r="C110" s="6" t="s">
        <v>18</v>
      </c>
      <c r="D110" s="6" t="s">
        <v>31</v>
      </c>
      <c r="E110" s="6" t="s">
        <v>25</v>
      </c>
      <c r="F110" s="4" t="s">
        <v>11</v>
      </c>
      <c r="G110" s="5">
        <f ca="1">IFERROR(__xludf.DUMMYFUNCTION("VLOOKUP(""12 ""&amp;B114,IMPORTRANGE(db.kir,""db.WU!A:FV""),A114+3,False())"),0)</f>
        <v>0</v>
      </c>
    </row>
    <row r="111" spans="1:7" x14ac:dyDescent="0.25">
      <c r="A111" s="2">
        <f t="shared" si="1"/>
        <v>2024</v>
      </c>
      <c r="B111" s="6" t="s">
        <v>46</v>
      </c>
      <c r="C111" s="6" t="s">
        <v>18</v>
      </c>
      <c r="D111" s="6" t="s">
        <v>31</v>
      </c>
      <c r="E111" s="6" t="s">
        <v>25</v>
      </c>
      <c r="F111" s="4" t="s">
        <v>12</v>
      </c>
      <c r="G111" s="5">
        <f ca="1">IFERROR(__xludf.DUMMYFUNCTION("VLOOKUP(""12 ""&amp;B115,IMPORTRANGE(db.kir,""db.WU!A:FV""),A115+3,False())"),0)</f>
        <v>0</v>
      </c>
    </row>
    <row r="112" spans="1:7" x14ac:dyDescent="0.25">
      <c r="A112" s="2">
        <f t="shared" si="1"/>
        <v>2024</v>
      </c>
      <c r="B112" s="6" t="s">
        <v>46</v>
      </c>
      <c r="C112" s="6" t="s">
        <v>18</v>
      </c>
      <c r="D112" s="6" t="s">
        <v>32</v>
      </c>
      <c r="E112" s="6" t="s">
        <v>20</v>
      </c>
      <c r="F112" s="4" t="s">
        <v>11</v>
      </c>
      <c r="G112" s="5">
        <f ca="1">IFERROR(__xludf.DUMMYFUNCTION("VLOOKUP(""12 ""&amp;B116,IMPORTRANGE(db.kir,""db.WU!A:FV""),A116+3,False())"),19)</f>
        <v>19</v>
      </c>
    </row>
    <row r="113" spans="1:7" x14ac:dyDescent="0.25">
      <c r="A113" s="2">
        <f t="shared" si="1"/>
        <v>2024</v>
      </c>
      <c r="B113" s="6" t="s">
        <v>46</v>
      </c>
      <c r="C113" s="6" t="s">
        <v>18</v>
      </c>
      <c r="D113" s="6" t="s">
        <v>32</v>
      </c>
      <c r="E113" s="6" t="s">
        <v>20</v>
      </c>
      <c r="F113" s="4" t="s">
        <v>12</v>
      </c>
      <c r="G113" s="5">
        <f ca="1">IFERROR(__xludf.DUMMYFUNCTION("VLOOKUP(""12 ""&amp;B117,IMPORTRANGE(db.kir,""db.WU!A:FV""),A117+3,False())"),0)</f>
        <v>0</v>
      </c>
    </row>
    <row r="114" spans="1:7" x14ac:dyDescent="0.25">
      <c r="A114" s="2">
        <f t="shared" si="1"/>
        <v>2024</v>
      </c>
      <c r="B114" s="6" t="s">
        <v>46</v>
      </c>
      <c r="C114" s="6" t="s">
        <v>18</v>
      </c>
      <c r="D114" s="6" t="s">
        <v>32</v>
      </c>
      <c r="E114" s="6" t="s">
        <v>24</v>
      </c>
      <c r="F114" s="4" t="s">
        <v>11</v>
      </c>
      <c r="G114" s="5">
        <f ca="1">IFERROR(__xludf.DUMMYFUNCTION("VLOOKUP(""12 ""&amp;B118,IMPORTRANGE(db.kir,""db.WU!A:FV""),A118+3,False())"),2)</f>
        <v>2</v>
      </c>
    </row>
    <row r="115" spans="1:7" x14ac:dyDescent="0.25">
      <c r="A115" s="2">
        <f t="shared" si="1"/>
        <v>2024</v>
      </c>
      <c r="B115" s="6" t="s">
        <v>46</v>
      </c>
      <c r="C115" s="6" t="s">
        <v>18</v>
      </c>
      <c r="D115" s="6" t="s">
        <v>32</v>
      </c>
      <c r="E115" s="6" t="s">
        <v>24</v>
      </c>
      <c r="F115" s="4" t="s">
        <v>12</v>
      </c>
      <c r="G115" s="5">
        <f ca="1">IFERROR(__xludf.DUMMYFUNCTION("VLOOKUP(""12 ""&amp;B119,IMPORTRANGE(db.kir,""db.WU!A:FV""),A119+3,False())"),0)</f>
        <v>0</v>
      </c>
    </row>
    <row r="116" spans="1:7" x14ac:dyDescent="0.25">
      <c r="A116" s="2">
        <f t="shared" si="1"/>
        <v>2024</v>
      </c>
      <c r="B116" s="6" t="s">
        <v>46</v>
      </c>
      <c r="C116" s="6" t="s">
        <v>18</v>
      </c>
      <c r="D116" s="6" t="s">
        <v>32</v>
      </c>
      <c r="E116" s="6" t="s">
        <v>21</v>
      </c>
      <c r="F116" s="4" t="s">
        <v>11</v>
      </c>
      <c r="G116" s="5">
        <f ca="1">IFERROR(__xludf.DUMMYFUNCTION("VLOOKUP(""12 ""&amp;B120,IMPORTRANGE(db.kir,""db.WU!A:FV""),A120+3,False())"),18)</f>
        <v>18</v>
      </c>
    </row>
    <row r="117" spans="1:7" x14ac:dyDescent="0.25">
      <c r="A117" s="2">
        <f t="shared" si="1"/>
        <v>2024</v>
      </c>
      <c r="B117" s="6" t="s">
        <v>46</v>
      </c>
      <c r="C117" s="6" t="s">
        <v>18</v>
      </c>
      <c r="D117" s="6" t="s">
        <v>32</v>
      </c>
      <c r="E117" s="6" t="s">
        <v>21</v>
      </c>
      <c r="F117" s="4" t="s">
        <v>12</v>
      </c>
      <c r="G117" s="5">
        <f ca="1">IFERROR(__xludf.DUMMYFUNCTION("VLOOKUP(""12 ""&amp;B121,IMPORTRANGE(db.kir,""db.WU!A:FV""),A121+3,False())"),1)</f>
        <v>1</v>
      </c>
    </row>
    <row r="118" spans="1:7" x14ac:dyDescent="0.25">
      <c r="A118" s="2">
        <f t="shared" si="1"/>
        <v>2024</v>
      </c>
      <c r="B118" s="6" t="s">
        <v>46</v>
      </c>
      <c r="C118" s="6" t="s">
        <v>18</v>
      </c>
      <c r="D118" s="6" t="s">
        <v>32</v>
      </c>
      <c r="E118" s="6" t="s">
        <v>25</v>
      </c>
      <c r="F118" s="4" t="s">
        <v>11</v>
      </c>
      <c r="G118" s="5">
        <f ca="1">IFERROR(__xludf.DUMMYFUNCTION("VLOOKUP(""12 ""&amp;B122,IMPORTRANGE(db.kir,""db.WU!A:FV""),A122+3,False())"),13)</f>
        <v>13</v>
      </c>
    </row>
    <row r="119" spans="1:7" x14ac:dyDescent="0.25">
      <c r="A119" s="2">
        <f t="shared" si="1"/>
        <v>2024</v>
      </c>
      <c r="B119" s="6" t="s">
        <v>46</v>
      </c>
      <c r="C119" s="6" t="s">
        <v>18</v>
      </c>
      <c r="D119" s="6" t="s">
        <v>32</v>
      </c>
      <c r="E119" s="6" t="s">
        <v>25</v>
      </c>
      <c r="F119" s="4" t="s">
        <v>12</v>
      </c>
      <c r="G119" s="5">
        <f ca="1">IFERROR(__xludf.DUMMYFUNCTION("VLOOKUP(""12 ""&amp;B123,IMPORTRANGE(db.kir,""db.WU!A:FV""),A123+3,False())"),0)</f>
        <v>0</v>
      </c>
    </row>
    <row r="120" spans="1:7" x14ac:dyDescent="0.25">
      <c r="A120" s="2">
        <f t="shared" si="1"/>
        <v>2024</v>
      </c>
      <c r="B120" s="6" t="s">
        <v>46</v>
      </c>
      <c r="C120" s="6" t="s">
        <v>33</v>
      </c>
      <c r="D120" s="6" t="s">
        <v>34</v>
      </c>
      <c r="E120" s="6" t="s">
        <v>10</v>
      </c>
      <c r="F120" s="4" t="s">
        <v>11</v>
      </c>
      <c r="G120" s="5">
        <f ca="1">IFERROR(__xludf.DUMMYFUNCTION("VLOOKUP(""12 ""&amp;B124,IMPORTRANGE(db.kir,""db.WU!A:FV""),A124+3,False())"),3)</f>
        <v>3</v>
      </c>
    </row>
    <row r="121" spans="1:7" x14ac:dyDescent="0.25">
      <c r="A121" s="2">
        <f t="shared" si="1"/>
        <v>2024</v>
      </c>
      <c r="B121" s="6" t="s">
        <v>46</v>
      </c>
      <c r="C121" s="6" t="s">
        <v>33</v>
      </c>
      <c r="D121" s="6" t="s">
        <v>34</v>
      </c>
      <c r="E121" s="6" t="s">
        <v>10</v>
      </c>
      <c r="F121" s="4" t="s">
        <v>12</v>
      </c>
      <c r="G121" s="5">
        <f ca="1">IFERROR(__xludf.DUMMYFUNCTION("VLOOKUP(""12 ""&amp;B125,IMPORTRANGE(db.kir,""db.WU!A:FV""),A125+3,False())"),0)</f>
        <v>0</v>
      </c>
    </row>
    <row r="122" spans="1:7" x14ac:dyDescent="0.25">
      <c r="A122" s="2">
        <f t="shared" si="1"/>
        <v>2024</v>
      </c>
      <c r="B122" s="6" t="s">
        <v>46</v>
      </c>
      <c r="C122" s="6" t="s">
        <v>33</v>
      </c>
      <c r="D122" s="6" t="s">
        <v>35</v>
      </c>
      <c r="E122" s="6" t="s">
        <v>10</v>
      </c>
      <c r="F122" s="4" t="s">
        <v>11</v>
      </c>
      <c r="G122" s="5">
        <f ca="1">IFERROR(__xludf.DUMMYFUNCTION("VLOOKUP(""12 ""&amp;B126,IMPORTRANGE(db.kir,""db.WU!A:FV""),A126+3,False())"),5)</f>
        <v>5</v>
      </c>
    </row>
    <row r="123" spans="1:7" x14ac:dyDescent="0.25">
      <c r="A123" s="2">
        <f t="shared" si="1"/>
        <v>2024</v>
      </c>
      <c r="B123" s="6" t="s">
        <v>46</v>
      </c>
      <c r="C123" s="6" t="s">
        <v>33</v>
      </c>
      <c r="D123" s="6" t="s">
        <v>35</v>
      </c>
      <c r="E123" s="6" t="s">
        <v>10</v>
      </c>
      <c r="F123" s="4" t="s">
        <v>12</v>
      </c>
      <c r="G123" s="5">
        <f ca="1">IFERROR(__xludf.DUMMYFUNCTION("VLOOKUP(""12 ""&amp;B127,IMPORTRANGE(db.kir,""db.WU!A:FV""),A127+3,False())"),0)</f>
        <v>0</v>
      </c>
    </row>
    <row r="124" spans="1:7" x14ac:dyDescent="0.25">
      <c r="A124" s="2">
        <f t="shared" si="1"/>
        <v>2024</v>
      </c>
      <c r="B124" s="6" t="s">
        <v>46</v>
      </c>
      <c r="C124" s="6" t="s">
        <v>33</v>
      </c>
      <c r="D124" s="6" t="s">
        <v>36</v>
      </c>
      <c r="E124" s="6" t="s">
        <v>10</v>
      </c>
      <c r="F124" s="4" t="s">
        <v>11</v>
      </c>
      <c r="G124" s="5">
        <f ca="1">IFERROR(__xludf.DUMMYFUNCTION("VLOOKUP(""12 ""&amp;B128,IMPORTRANGE(db.kir,""db.WU!A:FV""),A128+3,False())"),3)</f>
        <v>3</v>
      </c>
    </row>
    <row r="125" spans="1:7" x14ac:dyDescent="0.25">
      <c r="A125" s="2">
        <f t="shared" si="1"/>
        <v>2024</v>
      </c>
      <c r="B125" s="6" t="s">
        <v>46</v>
      </c>
      <c r="C125" s="6" t="s">
        <v>33</v>
      </c>
      <c r="D125" s="6" t="s">
        <v>36</v>
      </c>
      <c r="E125" s="6" t="s">
        <v>10</v>
      </c>
      <c r="F125" s="4" t="s">
        <v>12</v>
      </c>
      <c r="G125" s="5">
        <f ca="1">IFERROR(__xludf.DUMMYFUNCTION("VLOOKUP(""12 ""&amp;B129,IMPORTRANGE(db.kir,""db.WU!A:FV""),A129+3,False())"),0)</f>
        <v>0</v>
      </c>
    </row>
    <row r="126" spans="1:7" x14ac:dyDescent="0.25">
      <c r="A126" s="2">
        <f t="shared" si="1"/>
        <v>2024</v>
      </c>
      <c r="B126" s="6" t="s">
        <v>46</v>
      </c>
      <c r="C126" s="6" t="s">
        <v>33</v>
      </c>
      <c r="D126" s="6" t="s">
        <v>37</v>
      </c>
      <c r="E126" s="6" t="s">
        <v>10</v>
      </c>
      <c r="F126" s="4" t="s">
        <v>11</v>
      </c>
      <c r="G126" s="5">
        <f ca="1">IFERROR(__xludf.DUMMYFUNCTION("VLOOKUP(""12 ""&amp;B130,IMPORTRANGE(db.kir,""db.WU!A:FV""),A130+3,False())"),1)</f>
        <v>1</v>
      </c>
    </row>
    <row r="127" spans="1:7" x14ac:dyDescent="0.25">
      <c r="A127" s="2">
        <f t="shared" si="1"/>
        <v>2024</v>
      </c>
      <c r="B127" s="6" t="s">
        <v>46</v>
      </c>
      <c r="C127" s="6" t="s">
        <v>33</v>
      </c>
      <c r="D127" s="6" t="s">
        <v>37</v>
      </c>
      <c r="E127" s="6" t="s">
        <v>10</v>
      </c>
      <c r="F127" s="4" t="s">
        <v>12</v>
      </c>
      <c r="G127" s="5">
        <f ca="1">IFERROR(__xludf.DUMMYFUNCTION("VLOOKUP(""12 ""&amp;B131,IMPORTRANGE(db.kir,""db.WU!A:FV""),A131+3,False())"),0)</f>
        <v>0</v>
      </c>
    </row>
    <row r="128" spans="1:7" x14ac:dyDescent="0.25">
      <c r="A128" s="2">
        <f t="shared" si="1"/>
        <v>2024</v>
      </c>
      <c r="B128" s="6" t="s">
        <v>46</v>
      </c>
      <c r="C128" s="6" t="s">
        <v>33</v>
      </c>
      <c r="D128" s="6" t="s">
        <v>38</v>
      </c>
      <c r="E128" s="6" t="s">
        <v>10</v>
      </c>
      <c r="F128" s="4" t="s">
        <v>11</v>
      </c>
      <c r="G128" s="5">
        <f ca="1">IFERROR(__xludf.DUMMYFUNCTION("VLOOKUP(""12 ""&amp;B132,IMPORTRANGE(db.kir,""db.WU!A:FV""),A132+3,False())"),10)</f>
        <v>10</v>
      </c>
    </row>
    <row r="129" spans="1:7" x14ac:dyDescent="0.25">
      <c r="A129" s="2">
        <f t="shared" si="1"/>
        <v>2024</v>
      </c>
      <c r="B129" s="6" t="s">
        <v>46</v>
      </c>
      <c r="C129" s="6" t="s">
        <v>33</v>
      </c>
      <c r="D129" s="6" t="s">
        <v>38</v>
      </c>
      <c r="E129" s="6" t="s">
        <v>10</v>
      </c>
      <c r="F129" s="4" t="s">
        <v>12</v>
      </c>
      <c r="G129" s="5">
        <f ca="1">IFERROR(__xludf.DUMMYFUNCTION("VLOOKUP(""12 ""&amp;B133,IMPORTRANGE(db.kir,""db.WU!A:FV""),A133+3,False())"),0)</f>
        <v>0</v>
      </c>
    </row>
    <row r="130" spans="1:7" x14ac:dyDescent="0.25">
      <c r="A130" s="2">
        <f t="shared" si="1"/>
        <v>2024</v>
      </c>
      <c r="B130" s="6" t="s">
        <v>46</v>
      </c>
      <c r="C130" s="6" t="s">
        <v>39</v>
      </c>
      <c r="D130" s="6" t="s">
        <v>40</v>
      </c>
      <c r="E130" s="6" t="s">
        <v>20</v>
      </c>
      <c r="F130" s="4" t="s">
        <v>41</v>
      </c>
      <c r="G130" s="5">
        <f ca="1">IFERROR(__xludf.DUMMYFUNCTION("VLOOKUP(""12 ""&amp;B134,IMPORTRANGE(db.kir,""db.WU!A:FV""),A134+3,False())"),23)</f>
        <v>23</v>
      </c>
    </row>
    <row r="131" spans="1:7" x14ac:dyDescent="0.25">
      <c r="A131" s="2">
        <f t="shared" ref="A131:A141" si="2">A130</f>
        <v>2024</v>
      </c>
      <c r="B131" s="6" t="s">
        <v>46</v>
      </c>
      <c r="C131" s="6" t="s">
        <v>39</v>
      </c>
      <c r="D131" s="6" t="s">
        <v>40</v>
      </c>
      <c r="E131" s="7" t="s">
        <v>21</v>
      </c>
      <c r="F131" s="4" t="s">
        <v>41</v>
      </c>
      <c r="G131" s="5">
        <f ca="1">IFERROR(__xludf.DUMMYFUNCTION("VLOOKUP(""12 ""&amp;B135,IMPORTRANGE(db.kir,""db.WU!A:FV""),A135+3,False())"),0)</f>
        <v>0</v>
      </c>
    </row>
    <row r="132" spans="1:7" x14ac:dyDescent="0.25">
      <c r="A132" s="2">
        <f t="shared" si="2"/>
        <v>2024</v>
      </c>
      <c r="B132" s="6" t="s">
        <v>46</v>
      </c>
      <c r="C132" s="6" t="s">
        <v>39</v>
      </c>
      <c r="D132" s="6" t="s">
        <v>40</v>
      </c>
      <c r="E132" s="7" t="s">
        <v>25</v>
      </c>
      <c r="F132" s="4" t="s">
        <v>41</v>
      </c>
      <c r="G132" s="5">
        <f ca="1">IFERROR(__xludf.DUMMYFUNCTION("VLOOKUP(""12 ""&amp;B136,IMPORTRANGE(db.kir,""db.WU!A:FV""),A136+3,False())"),20)</f>
        <v>20</v>
      </c>
    </row>
    <row r="133" spans="1:7" x14ac:dyDescent="0.25">
      <c r="A133" s="2">
        <f t="shared" si="2"/>
        <v>2024</v>
      </c>
      <c r="B133" s="6" t="s">
        <v>46</v>
      </c>
      <c r="C133" s="6" t="s">
        <v>42</v>
      </c>
      <c r="D133" s="6" t="s">
        <v>40</v>
      </c>
      <c r="E133" s="6" t="s">
        <v>20</v>
      </c>
      <c r="F133" s="4" t="s">
        <v>41</v>
      </c>
      <c r="G133" s="5">
        <f ca="1">IFERROR(__xludf.DUMMYFUNCTION("VLOOKUP(""12 ""&amp;B137,IMPORTRANGE(db.kir,""db.WU!A:FV""),A137+3,False())"),0)</f>
        <v>0</v>
      </c>
    </row>
    <row r="134" spans="1:7" x14ac:dyDescent="0.25">
      <c r="A134" s="2">
        <f t="shared" si="2"/>
        <v>2024</v>
      </c>
      <c r="B134" s="6" t="s">
        <v>46</v>
      </c>
      <c r="C134" s="6" t="s">
        <v>42</v>
      </c>
      <c r="D134" s="6" t="s">
        <v>40</v>
      </c>
      <c r="E134" s="7" t="s">
        <v>21</v>
      </c>
      <c r="F134" s="4" t="s">
        <v>41</v>
      </c>
      <c r="G134" s="5">
        <f ca="1">IFERROR(__xludf.DUMMYFUNCTION("VLOOKUP(""12 ""&amp;B138,IMPORTRANGE(db.kir,""db.WU!A:FV""),A138+3,False())"),0)</f>
        <v>0</v>
      </c>
    </row>
    <row r="135" spans="1:7" x14ac:dyDescent="0.25">
      <c r="A135" s="2">
        <f t="shared" si="2"/>
        <v>2024</v>
      </c>
      <c r="B135" s="6" t="s">
        <v>46</v>
      </c>
      <c r="C135" s="6" t="s">
        <v>42</v>
      </c>
      <c r="D135" s="6" t="s">
        <v>40</v>
      </c>
      <c r="E135" s="7" t="s">
        <v>25</v>
      </c>
      <c r="F135" s="4" t="s">
        <v>41</v>
      </c>
      <c r="G135" s="5">
        <f ca="1">IFERROR(__xludf.DUMMYFUNCTION("VLOOKUP(""12 ""&amp;B139,IMPORTRANGE(db.kir,""db.WU!A:FV""),A139+3,False())"),0)</f>
        <v>0</v>
      </c>
    </row>
    <row r="136" spans="1:7" x14ac:dyDescent="0.25">
      <c r="A136" s="2">
        <f t="shared" si="2"/>
        <v>2024</v>
      </c>
      <c r="B136" s="6" t="s">
        <v>46</v>
      </c>
      <c r="C136" s="6" t="s">
        <v>43</v>
      </c>
      <c r="D136" s="6" t="s">
        <v>44</v>
      </c>
      <c r="E136" s="6" t="s">
        <v>20</v>
      </c>
      <c r="F136" s="4" t="s">
        <v>41</v>
      </c>
      <c r="G136" s="5">
        <f ca="1">IFERROR(__xludf.DUMMYFUNCTION("VLOOKUP(""12 ""&amp;B140,IMPORTRANGE(db.kir,""db.WU!A:FV""),A140+3,False())"),1)</f>
        <v>1</v>
      </c>
    </row>
    <row r="137" spans="1:7" x14ac:dyDescent="0.25">
      <c r="A137" s="2">
        <f t="shared" si="2"/>
        <v>2024</v>
      </c>
      <c r="B137" s="6" t="s">
        <v>46</v>
      </c>
      <c r="C137" s="6" t="s">
        <v>43</v>
      </c>
      <c r="D137" s="6" t="s">
        <v>44</v>
      </c>
      <c r="E137" s="7" t="s">
        <v>21</v>
      </c>
      <c r="F137" s="4" t="s">
        <v>41</v>
      </c>
      <c r="G137" s="5">
        <f ca="1">IFERROR(__xludf.DUMMYFUNCTION("VLOOKUP(""12 ""&amp;B141,IMPORTRANGE(db.kir,""db.WU!A:FV""),A141+3,False())"),1)</f>
        <v>1</v>
      </c>
    </row>
    <row r="138" spans="1:7" x14ac:dyDescent="0.25">
      <c r="A138" s="2">
        <f t="shared" si="2"/>
        <v>2024</v>
      </c>
      <c r="B138" s="6" t="s">
        <v>46</v>
      </c>
      <c r="C138" s="6" t="s">
        <v>43</v>
      </c>
      <c r="D138" s="6" t="s">
        <v>44</v>
      </c>
      <c r="E138" s="7" t="s">
        <v>25</v>
      </c>
      <c r="F138" s="4" t="s">
        <v>41</v>
      </c>
      <c r="G138" s="5">
        <f ca="1">IFERROR(__xludf.DUMMYFUNCTION("VLOOKUP(""12 ""&amp;B142,IMPORTRANGE(db.kir,""db.WU!A:FV""),A142+3,False())"),3)</f>
        <v>3</v>
      </c>
    </row>
    <row r="139" spans="1:7" x14ac:dyDescent="0.25">
      <c r="A139" s="2">
        <f t="shared" si="2"/>
        <v>2024</v>
      </c>
      <c r="B139" s="6" t="s">
        <v>46</v>
      </c>
      <c r="C139" s="6" t="s">
        <v>45</v>
      </c>
      <c r="D139" s="6" t="s">
        <v>44</v>
      </c>
      <c r="E139" s="6" t="s">
        <v>20</v>
      </c>
      <c r="F139" s="4" t="s">
        <v>41</v>
      </c>
      <c r="G139" s="5">
        <f ca="1">IFERROR(__xludf.DUMMYFUNCTION("VLOOKUP(""12 ""&amp;B143,IMPORTRANGE(db.kir,""db.WU!A:FV""),A143+3,False())"),0)</f>
        <v>0</v>
      </c>
    </row>
    <row r="140" spans="1:7" x14ac:dyDescent="0.25">
      <c r="A140" s="2">
        <f t="shared" si="2"/>
        <v>2024</v>
      </c>
      <c r="B140" s="6" t="s">
        <v>46</v>
      </c>
      <c r="C140" s="6" t="s">
        <v>45</v>
      </c>
      <c r="D140" s="6" t="s">
        <v>44</v>
      </c>
      <c r="E140" s="7" t="s">
        <v>21</v>
      </c>
      <c r="F140" s="4" t="s">
        <v>41</v>
      </c>
      <c r="G140" s="5">
        <f ca="1">IFERROR(__xludf.DUMMYFUNCTION("VLOOKUP(""12 ""&amp;B144,IMPORTRANGE(db.kir,""db.WU!A:FV""),A144+3,False())"),24)</f>
        <v>24</v>
      </c>
    </row>
    <row r="141" spans="1:7" x14ac:dyDescent="0.25">
      <c r="A141" s="2">
        <f t="shared" si="2"/>
        <v>2024</v>
      </c>
      <c r="B141" s="6" t="s">
        <v>46</v>
      </c>
      <c r="C141" s="9" t="s">
        <v>45</v>
      </c>
      <c r="D141" s="6" t="s">
        <v>44</v>
      </c>
      <c r="E141" s="7" t="s">
        <v>25</v>
      </c>
      <c r="F141" s="10" t="s">
        <v>41</v>
      </c>
      <c r="G141" s="5">
        <f ca="1">IFERROR(__xludf.DUMMYFUNCTION("VLOOKUP(""12 ""&amp;B145,IMPORTRANGE(db.kir,""db.WU!A:FV""),A145+3,False())"),26)</f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2024-12-05T04:15:11Z</dcterms:created>
  <dcterms:modified xsi:type="dcterms:W3CDTF">2025-03-27T05:33:13Z</dcterms:modified>
</cp:coreProperties>
</file>